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1 - Vedlejší rozpočtové ..." sheetId="2" r:id="rId2"/>
    <sheet name="02.1 - Stavebně konstrukč..." sheetId="3" r:id="rId3"/>
    <sheet name="02.2 - Elektroinstalace" sheetId="4" r:id="rId4"/>
    <sheet name="Pokyny pro vyplnění" sheetId="5" r:id="rId5"/>
  </sheets>
  <definedNames>
    <definedName name="_xlnm.Print_Area" localSheetId="0">'Rekapitulace stavby'!$D$4:$AO$33,'Rekapitulace stavby'!$C$39:$AQ$56</definedName>
    <definedName name="_xlnm.Print_Titles" localSheetId="0">'Rekapitulace stavby'!$49:$49</definedName>
    <definedName name="_xlnm._FilterDatabase" localSheetId="1" hidden="1">'01 - Vedlejší rozpočtové ...'!$C$80:$K$92</definedName>
    <definedName name="_xlnm.Print_Area" localSheetId="1">'01 - Vedlejší rozpočtové ...'!$C$4:$J$36,'01 - Vedlejší rozpočtové ...'!$C$42:$J$62,'01 - Vedlejší rozpočtové ...'!$C$68:$K$92</definedName>
    <definedName name="_xlnm.Print_Titles" localSheetId="1">'01 - Vedlejší rozpočtové ...'!$80:$80</definedName>
    <definedName name="_xlnm._FilterDatabase" localSheetId="2" hidden="1">'02.1 - Stavebně konstrukč...'!$C$112:$K$713</definedName>
    <definedName name="_xlnm.Print_Area" localSheetId="2">'02.1 - Stavebně konstrukč...'!$C$4:$J$38,'02.1 - Stavebně konstrukč...'!$C$44:$J$92,'02.1 - Stavebně konstrukč...'!$C$98:$K$713</definedName>
    <definedName name="_xlnm.Print_Titles" localSheetId="2">'02.1 - Stavebně konstrukč...'!$112:$112</definedName>
    <definedName name="_xlnm._FilterDatabase" localSheetId="3" hidden="1">'02.2 - Elektroinstalace'!$C$99:$K$222</definedName>
    <definedName name="_xlnm.Print_Area" localSheetId="3">'02.2 - Elektroinstalace'!$C$4:$J$38,'02.2 - Elektroinstalace'!$C$44:$J$79,'02.2 - Elektroinstalace'!$C$85:$K$222</definedName>
    <definedName name="_xlnm.Print_Titles" localSheetId="3">'02.2 - Elektroinstalace'!$99:$99</definedName>
    <definedName name="_xlnm.Print_Area" localSheetId="4">'Pokyny pro vyplnění'!$B$2:$K$69,'Pokyny pro vyplnění'!$B$72:$K$116,'Pokyny pro vyplnění'!$B$119:$K$188,'Pokyny pro vyplnění'!$B$196:$K$216</definedName>
  </definedNames>
  <calcPr/>
</workbook>
</file>

<file path=xl/calcChain.xml><?xml version="1.0" encoding="utf-8"?>
<calcChain xmlns="http://schemas.openxmlformats.org/spreadsheetml/2006/main">
  <c i="1" r="AY55"/>
  <c r="AX55"/>
  <c i="4" r="BI222"/>
  <c r="BH222"/>
  <c r="BG222"/>
  <c r="BF222"/>
  <c r="T222"/>
  <c r="R222"/>
  <c r="P222"/>
  <c r="BK222"/>
  <c r="J222"/>
  <c r="BE222"/>
  <c r="BI221"/>
  <c r="BH221"/>
  <c r="BG221"/>
  <c r="BF221"/>
  <c r="T221"/>
  <c r="R221"/>
  <c r="P221"/>
  <c r="BK221"/>
  <c r="J221"/>
  <c r="BE221"/>
  <c r="BI220"/>
  <c r="BH220"/>
  <c r="BG220"/>
  <c r="BF220"/>
  <c r="T220"/>
  <c r="R220"/>
  <c r="P220"/>
  <c r="BK220"/>
  <c r="J220"/>
  <c r="BE220"/>
  <c r="BI219"/>
  <c r="BH219"/>
  <c r="BG219"/>
  <c r="BF219"/>
  <c r="T219"/>
  <c r="R219"/>
  <c r="P219"/>
  <c r="BK219"/>
  <c r="J219"/>
  <c r="BE219"/>
  <c r="BI218"/>
  <c r="BH218"/>
  <c r="BG218"/>
  <c r="BF218"/>
  <c r="T218"/>
  <c r="R218"/>
  <c r="P218"/>
  <c r="BK218"/>
  <c r="J218"/>
  <c r="BE218"/>
  <c r="BI217"/>
  <c r="BH217"/>
  <c r="BG217"/>
  <c r="BF217"/>
  <c r="T217"/>
  <c r="R217"/>
  <c r="P217"/>
  <c r="BK217"/>
  <c r="J217"/>
  <c r="BE217"/>
  <c r="BI216"/>
  <c r="BH216"/>
  <c r="BG216"/>
  <c r="BF216"/>
  <c r="T216"/>
  <c r="R216"/>
  <c r="P216"/>
  <c r="BK216"/>
  <c r="J216"/>
  <c r="BE216"/>
  <c r="BI215"/>
  <c r="BH215"/>
  <c r="BG215"/>
  <c r="BF215"/>
  <c r="T215"/>
  <c r="R215"/>
  <c r="P215"/>
  <c r="BK215"/>
  <c r="J215"/>
  <c r="BE215"/>
  <c r="BI214"/>
  <c r="BH214"/>
  <c r="BG214"/>
  <c r="BF214"/>
  <c r="T214"/>
  <c r="T213"/>
  <c r="R214"/>
  <c r="R213"/>
  <c r="P214"/>
  <c r="P213"/>
  <c r="BK214"/>
  <c r="BK213"/>
  <c r="J213"/>
  <c r="J214"/>
  <c r="BE214"/>
  <c r="J78"/>
  <c r="BI212"/>
  <c r="BH212"/>
  <c r="BG212"/>
  <c r="BF212"/>
  <c r="T212"/>
  <c r="R212"/>
  <c r="P212"/>
  <c r="BK212"/>
  <c r="J212"/>
  <c r="BE212"/>
  <c r="BI211"/>
  <c r="BH211"/>
  <c r="BG211"/>
  <c r="BF211"/>
  <c r="T211"/>
  <c r="R211"/>
  <c r="P211"/>
  <c r="BK211"/>
  <c r="J211"/>
  <c r="BE211"/>
  <c r="BI210"/>
  <c r="BH210"/>
  <c r="BG210"/>
  <c r="BF210"/>
  <c r="T210"/>
  <c r="R210"/>
  <c r="P210"/>
  <c r="BK210"/>
  <c r="J210"/>
  <c r="BE210"/>
  <c r="BI209"/>
  <c r="BH209"/>
  <c r="BG209"/>
  <c r="BF209"/>
  <c r="T209"/>
  <c r="R209"/>
  <c r="P209"/>
  <c r="BK209"/>
  <c r="J209"/>
  <c r="BE209"/>
  <c r="BI208"/>
  <c r="BH208"/>
  <c r="BG208"/>
  <c r="BF208"/>
  <c r="T208"/>
  <c r="T207"/>
  <c r="R208"/>
  <c r="R207"/>
  <c r="P208"/>
  <c r="P207"/>
  <c r="BK208"/>
  <c r="BK207"/>
  <c r="J207"/>
  <c r="J208"/>
  <c r="BE208"/>
  <c r="J77"/>
  <c r="BI206"/>
  <c r="BH206"/>
  <c r="BG206"/>
  <c r="BF206"/>
  <c r="T206"/>
  <c r="R206"/>
  <c r="P206"/>
  <c r="BK206"/>
  <c r="J206"/>
  <c r="BE206"/>
  <c r="BI205"/>
  <c r="BH205"/>
  <c r="BG205"/>
  <c r="BF205"/>
  <c r="T205"/>
  <c r="R205"/>
  <c r="P205"/>
  <c r="BK205"/>
  <c r="J205"/>
  <c r="BE205"/>
  <c r="BI204"/>
  <c r="BH204"/>
  <c r="BG204"/>
  <c r="BF204"/>
  <c r="T204"/>
  <c r="R204"/>
  <c r="P204"/>
  <c r="BK204"/>
  <c r="J204"/>
  <c r="BE204"/>
  <c r="BI203"/>
  <c r="BH203"/>
  <c r="BG203"/>
  <c r="BF203"/>
  <c r="T203"/>
  <c r="R203"/>
  <c r="P203"/>
  <c r="BK203"/>
  <c r="J203"/>
  <c r="BE203"/>
  <c r="BI202"/>
  <c r="BH202"/>
  <c r="BG202"/>
  <c r="BF202"/>
  <c r="T202"/>
  <c r="T201"/>
  <c r="R202"/>
  <c r="R201"/>
  <c r="P202"/>
  <c r="P201"/>
  <c r="BK202"/>
  <c r="BK201"/>
  <c r="J201"/>
  <c r="J202"/>
  <c r="BE202"/>
  <c r="J76"/>
  <c r="BI200"/>
  <c r="BH200"/>
  <c r="BG200"/>
  <c r="BF200"/>
  <c r="T200"/>
  <c r="R200"/>
  <c r="P200"/>
  <c r="BK200"/>
  <c r="J200"/>
  <c r="BE200"/>
  <c r="BI199"/>
  <c r="BH199"/>
  <c r="BG199"/>
  <c r="BF199"/>
  <c r="T199"/>
  <c r="R199"/>
  <c r="P199"/>
  <c r="BK199"/>
  <c r="J199"/>
  <c r="BE199"/>
  <c r="BI198"/>
  <c r="BH198"/>
  <c r="BG198"/>
  <c r="BF198"/>
  <c r="T198"/>
  <c r="T197"/>
  <c r="R198"/>
  <c r="R197"/>
  <c r="P198"/>
  <c r="P197"/>
  <c r="BK198"/>
  <c r="BK197"/>
  <c r="J197"/>
  <c r="J198"/>
  <c r="BE198"/>
  <c r="J75"/>
  <c r="BI196"/>
  <c r="BH196"/>
  <c r="BG196"/>
  <c r="BF196"/>
  <c r="T196"/>
  <c r="R196"/>
  <c r="P196"/>
  <c r="BK196"/>
  <c r="J196"/>
  <c r="BE196"/>
  <c r="BI195"/>
  <c r="BH195"/>
  <c r="BG195"/>
  <c r="BF195"/>
  <c r="T195"/>
  <c r="R195"/>
  <c r="P195"/>
  <c r="BK195"/>
  <c r="J195"/>
  <c r="BE195"/>
  <c r="BI194"/>
  <c r="BH194"/>
  <c r="BG194"/>
  <c r="BF194"/>
  <c r="T194"/>
  <c r="R194"/>
  <c r="P194"/>
  <c r="BK194"/>
  <c r="J194"/>
  <c r="BE194"/>
  <c r="BI193"/>
  <c r="BH193"/>
  <c r="BG193"/>
  <c r="BF193"/>
  <c r="T193"/>
  <c r="R193"/>
  <c r="P193"/>
  <c r="BK193"/>
  <c r="J193"/>
  <c r="BE193"/>
  <c r="BI192"/>
  <c r="BH192"/>
  <c r="BG192"/>
  <c r="BF192"/>
  <c r="T192"/>
  <c r="R192"/>
  <c r="P192"/>
  <c r="BK192"/>
  <c r="J192"/>
  <c r="BE192"/>
  <c r="BI191"/>
  <c r="BH191"/>
  <c r="BG191"/>
  <c r="BF191"/>
  <c r="T191"/>
  <c r="R191"/>
  <c r="P191"/>
  <c r="BK191"/>
  <c r="J191"/>
  <c r="BE191"/>
  <c r="BI190"/>
  <c r="BH190"/>
  <c r="BG190"/>
  <c r="BF190"/>
  <c r="T190"/>
  <c r="R190"/>
  <c r="P190"/>
  <c r="BK190"/>
  <c r="J190"/>
  <c r="BE190"/>
  <c r="BI189"/>
  <c r="BH189"/>
  <c r="BG189"/>
  <c r="BF189"/>
  <c r="T189"/>
  <c r="R189"/>
  <c r="P189"/>
  <c r="BK189"/>
  <c r="J189"/>
  <c r="BE189"/>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T184"/>
  <c r="R185"/>
  <c r="R184"/>
  <c r="P185"/>
  <c r="P184"/>
  <c r="BK185"/>
  <c r="BK184"/>
  <c r="J184"/>
  <c r="J185"/>
  <c r="BE185"/>
  <c r="J7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T177"/>
  <c r="R178"/>
  <c r="R177"/>
  <c r="P178"/>
  <c r="P177"/>
  <c r="BK178"/>
  <c r="BK177"/>
  <c r="J177"/>
  <c r="J178"/>
  <c r="BE178"/>
  <c r="J73"/>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T172"/>
  <c r="R173"/>
  <c r="R172"/>
  <c r="P173"/>
  <c r="P172"/>
  <c r="BK173"/>
  <c r="BK172"/>
  <c r="J172"/>
  <c r="J173"/>
  <c r="BE173"/>
  <c r="J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T165"/>
  <c r="R166"/>
  <c r="R165"/>
  <c r="P166"/>
  <c r="P165"/>
  <c r="BK166"/>
  <c r="BK165"/>
  <c r="J165"/>
  <c r="J166"/>
  <c r="BE166"/>
  <c r="J71"/>
  <c r="BI164"/>
  <c r="BH164"/>
  <c r="BG164"/>
  <c r="BF164"/>
  <c r="T164"/>
  <c r="R164"/>
  <c r="P164"/>
  <c r="BK164"/>
  <c r="J164"/>
  <c r="BE164"/>
  <c r="BI163"/>
  <c r="BH163"/>
  <c r="BG163"/>
  <c r="BF163"/>
  <c r="T163"/>
  <c r="R163"/>
  <c r="P163"/>
  <c r="BK163"/>
  <c r="J163"/>
  <c r="BE163"/>
  <c r="BI162"/>
  <c r="BH162"/>
  <c r="BG162"/>
  <c r="BF162"/>
  <c r="T162"/>
  <c r="T161"/>
  <c r="R162"/>
  <c r="R161"/>
  <c r="P162"/>
  <c r="P161"/>
  <c r="BK162"/>
  <c r="BK161"/>
  <c r="J161"/>
  <c r="J162"/>
  <c r="BE162"/>
  <c r="J70"/>
  <c r="BI160"/>
  <c r="BH160"/>
  <c r="BG160"/>
  <c r="BF160"/>
  <c r="T160"/>
  <c r="R160"/>
  <c r="P160"/>
  <c r="BK160"/>
  <c r="J160"/>
  <c r="BE160"/>
  <c r="BI159"/>
  <c r="BH159"/>
  <c r="BG159"/>
  <c r="BF159"/>
  <c r="T159"/>
  <c r="R159"/>
  <c r="P159"/>
  <c r="BK159"/>
  <c r="J159"/>
  <c r="BE159"/>
  <c r="BI158"/>
  <c r="BH158"/>
  <c r="BG158"/>
  <c r="BF158"/>
  <c r="T158"/>
  <c r="R158"/>
  <c r="P158"/>
  <c r="BK158"/>
  <c r="J158"/>
  <c r="BE158"/>
  <c r="BI157"/>
  <c r="BH157"/>
  <c r="BG157"/>
  <c r="BF157"/>
  <c r="T157"/>
  <c r="R157"/>
  <c r="P157"/>
  <c r="BK157"/>
  <c r="J157"/>
  <c r="BE157"/>
  <c r="BI156"/>
  <c r="BH156"/>
  <c r="BG156"/>
  <c r="BF156"/>
  <c r="T156"/>
  <c r="T155"/>
  <c r="R156"/>
  <c r="R155"/>
  <c r="P156"/>
  <c r="P155"/>
  <c r="BK156"/>
  <c r="BK155"/>
  <c r="J155"/>
  <c r="J156"/>
  <c r="BE156"/>
  <c r="J69"/>
  <c r="BI154"/>
  <c r="BH154"/>
  <c r="BG154"/>
  <c r="BF154"/>
  <c r="T154"/>
  <c r="R154"/>
  <c r="P154"/>
  <c r="BK154"/>
  <c r="J154"/>
  <c r="BE154"/>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T149"/>
  <c r="R150"/>
  <c r="R149"/>
  <c r="P150"/>
  <c r="P149"/>
  <c r="BK150"/>
  <c r="BK149"/>
  <c r="J149"/>
  <c r="J150"/>
  <c r="BE150"/>
  <c r="J68"/>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T144"/>
  <c r="R145"/>
  <c r="R144"/>
  <c r="P145"/>
  <c r="P144"/>
  <c r="BK145"/>
  <c r="BK144"/>
  <c r="J144"/>
  <c r="J145"/>
  <c r="BE145"/>
  <c r="J67"/>
  <c r="BI143"/>
  <c r="BH143"/>
  <c r="BG143"/>
  <c r="BF143"/>
  <c r="T143"/>
  <c r="R143"/>
  <c r="P143"/>
  <c r="BK143"/>
  <c r="J143"/>
  <c r="BE143"/>
  <c r="BI142"/>
  <c r="BH142"/>
  <c r="BG142"/>
  <c r="BF142"/>
  <c r="T142"/>
  <c r="R142"/>
  <c r="P142"/>
  <c r="BK142"/>
  <c r="J142"/>
  <c r="BE142"/>
  <c r="BI141"/>
  <c r="BH141"/>
  <c r="BG141"/>
  <c r="BF141"/>
  <c r="T141"/>
  <c r="R141"/>
  <c r="P141"/>
  <c r="BK141"/>
  <c r="J141"/>
  <c r="BE141"/>
  <c r="BI140"/>
  <c r="BH140"/>
  <c r="BG140"/>
  <c r="BF140"/>
  <c r="T140"/>
  <c r="R140"/>
  <c r="P140"/>
  <c r="BK140"/>
  <c r="J140"/>
  <c r="BE140"/>
  <c r="BI139"/>
  <c r="BH139"/>
  <c r="BG139"/>
  <c r="BF139"/>
  <c r="T139"/>
  <c r="R139"/>
  <c r="P139"/>
  <c r="BK139"/>
  <c r="J139"/>
  <c r="BE139"/>
  <c r="BI138"/>
  <c r="BH138"/>
  <c r="BG138"/>
  <c r="BF138"/>
  <c r="T138"/>
  <c r="R138"/>
  <c r="P138"/>
  <c r="BK138"/>
  <c r="J138"/>
  <c r="BE138"/>
  <c r="BI137"/>
  <c r="BH137"/>
  <c r="BG137"/>
  <c r="BF137"/>
  <c r="T137"/>
  <c r="R137"/>
  <c r="P137"/>
  <c r="BK137"/>
  <c r="J137"/>
  <c r="BE137"/>
  <c r="BI136"/>
  <c r="BH136"/>
  <c r="BG136"/>
  <c r="BF136"/>
  <c r="T136"/>
  <c r="R136"/>
  <c r="P136"/>
  <c r="BK136"/>
  <c r="J136"/>
  <c r="BE136"/>
  <c r="BI135"/>
  <c r="BH135"/>
  <c r="BG135"/>
  <c r="BF135"/>
  <c r="T135"/>
  <c r="R135"/>
  <c r="P135"/>
  <c r="BK135"/>
  <c r="J135"/>
  <c r="BE135"/>
  <c r="BI134"/>
  <c r="BH134"/>
  <c r="BG134"/>
  <c r="BF134"/>
  <c r="T134"/>
  <c r="R134"/>
  <c r="P134"/>
  <c r="BK134"/>
  <c r="J134"/>
  <c r="BE134"/>
  <c r="BI133"/>
  <c r="BH133"/>
  <c r="BG133"/>
  <c r="BF133"/>
  <c r="T133"/>
  <c r="R133"/>
  <c r="P133"/>
  <c r="BK133"/>
  <c r="J133"/>
  <c r="BE133"/>
  <c r="BI132"/>
  <c r="BH132"/>
  <c r="BG132"/>
  <c r="BF132"/>
  <c r="T132"/>
  <c r="T131"/>
  <c r="R132"/>
  <c r="R131"/>
  <c r="P132"/>
  <c r="P131"/>
  <c r="BK132"/>
  <c r="BK131"/>
  <c r="J131"/>
  <c r="J132"/>
  <c r="BE132"/>
  <c r="J66"/>
  <c r="BI130"/>
  <c r="BH130"/>
  <c r="BG130"/>
  <c r="BF130"/>
  <c r="T130"/>
  <c r="R130"/>
  <c r="P130"/>
  <c r="BK130"/>
  <c r="J130"/>
  <c r="BE130"/>
  <c r="BI129"/>
  <c r="BH129"/>
  <c r="BG129"/>
  <c r="BF129"/>
  <c r="T129"/>
  <c r="R129"/>
  <c r="P129"/>
  <c r="BK129"/>
  <c r="J129"/>
  <c r="BE129"/>
  <c r="BI128"/>
  <c r="BH128"/>
  <c r="BG128"/>
  <c r="BF128"/>
  <c r="T128"/>
  <c r="R128"/>
  <c r="P128"/>
  <c r="BK128"/>
  <c r="J128"/>
  <c r="BE128"/>
  <c r="BI127"/>
  <c r="BH127"/>
  <c r="BG127"/>
  <c r="BF127"/>
  <c r="T127"/>
  <c r="R127"/>
  <c r="P127"/>
  <c r="BK127"/>
  <c r="J127"/>
  <c r="BE127"/>
  <c r="BI126"/>
  <c r="BH126"/>
  <c r="BG126"/>
  <c r="BF126"/>
  <c r="T126"/>
  <c r="R126"/>
  <c r="P126"/>
  <c r="BK126"/>
  <c r="J126"/>
  <c r="BE126"/>
  <c r="BI125"/>
  <c r="BH125"/>
  <c r="BG125"/>
  <c r="BF125"/>
  <c r="T125"/>
  <c r="T124"/>
  <c r="R125"/>
  <c r="R124"/>
  <c r="P125"/>
  <c r="P124"/>
  <c r="BK125"/>
  <c r="BK124"/>
  <c r="J124"/>
  <c r="J125"/>
  <c r="BE125"/>
  <c r="J65"/>
  <c r="BI123"/>
  <c r="BH123"/>
  <c r="BG123"/>
  <c r="BF123"/>
  <c r="T123"/>
  <c r="R123"/>
  <c r="P123"/>
  <c r="BK123"/>
  <c r="J123"/>
  <c r="BE123"/>
  <c r="BI122"/>
  <c r="BH122"/>
  <c r="BG122"/>
  <c r="BF122"/>
  <c r="T122"/>
  <c r="R122"/>
  <c r="P122"/>
  <c r="BK122"/>
  <c r="J122"/>
  <c r="BE122"/>
  <c r="BI121"/>
  <c r="BH121"/>
  <c r="BG121"/>
  <c r="BF121"/>
  <c r="T121"/>
  <c r="R121"/>
  <c r="P121"/>
  <c r="BK121"/>
  <c r="J121"/>
  <c r="BE121"/>
  <c r="BI120"/>
  <c r="BH120"/>
  <c r="BG120"/>
  <c r="BF120"/>
  <c r="T120"/>
  <c r="T119"/>
  <c r="R120"/>
  <c r="R119"/>
  <c r="P120"/>
  <c r="P119"/>
  <c r="BK120"/>
  <c r="BK119"/>
  <c r="J119"/>
  <c r="J120"/>
  <c r="BE120"/>
  <c r="J64"/>
  <c r="BI118"/>
  <c r="BH118"/>
  <c r="BG118"/>
  <c r="BF118"/>
  <c r="T118"/>
  <c r="R118"/>
  <c r="P118"/>
  <c r="BK118"/>
  <c r="J118"/>
  <c r="BE118"/>
  <c r="BI117"/>
  <c r="BH117"/>
  <c r="BG117"/>
  <c r="BF117"/>
  <c r="T117"/>
  <c r="R117"/>
  <c r="P117"/>
  <c r="BK117"/>
  <c r="J117"/>
  <c r="BE117"/>
  <c r="BI116"/>
  <c r="BH116"/>
  <c r="BG116"/>
  <c r="BF116"/>
  <c r="T116"/>
  <c r="R116"/>
  <c r="P116"/>
  <c r="BK116"/>
  <c r="J116"/>
  <c r="BE116"/>
  <c r="BI115"/>
  <c r="BH115"/>
  <c r="BG115"/>
  <c r="BF115"/>
  <c r="T115"/>
  <c r="R115"/>
  <c r="P115"/>
  <c r="BK115"/>
  <c r="J115"/>
  <c r="BE115"/>
  <c r="BI114"/>
  <c r="BH114"/>
  <c r="BG114"/>
  <c r="BF114"/>
  <c r="T114"/>
  <c r="R114"/>
  <c r="P114"/>
  <c r="BK114"/>
  <c r="J114"/>
  <c r="BE114"/>
  <c r="BI113"/>
  <c r="BH113"/>
  <c r="BG113"/>
  <c r="BF113"/>
  <c r="T113"/>
  <c r="R113"/>
  <c r="P113"/>
  <c r="BK113"/>
  <c r="J113"/>
  <c r="BE113"/>
  <c r="BI112"/>
  <c r="BH112"/>
  <c r="BG112"/>
  <c r="BF112"/>
  <c r="T112"/>
  <c r="R112"/>
  <c r="P112"/>
  <c r="BK112"/>
  <c r="J112"/>
  <c r="BE112"/>
  <c r="BI111"/>
  <c r="BH111"/>
  <c r="BG111"/>
  <c r="BF111"/>
  <c r="T111"/>
  <c r="R111"/>
  <c r="P111"/>
  <c r="BK111"/>
  <c r="J111"/>
  <c r="BE111"/>
  <c r="BI110"/>
  <c r="BH110"/>
  <c r="BG110"/>
  <c r="BF110"/>
  <c r="T110"/>
  <c r="R110"/>
  <c r="P110"/>
  <c r="BK110"/>
  <c r="J110"/>
  <c r="BE110"/>
  <c r="BI109"/>
  <c r="BH109"/>
  <c r="BG109"/>
  <c r="BF109"/>
  <c r="T109"/>
  <c r="R109"/>
  <c r="P109"/>
  <c r="BK109"/>
  <c r="J109"/>
  <c r="BE109"/>
  <c r="BI108"/>
  <c r="BH108"/>
  <c r="BG108"/>
  <c r="BF108"/>
  <c r="T108"/>
  <c r="R108"/>
  <c r="P108"/>
  <c r="BK108"/>
  <c r="J108"/>
  <c r="BE108"/>
  <c r="BI107"/>
  <c r="BH107"/>
  <c r="BG107"/>
  <c r="BF107"/>
  <c r="T107"/>
  <c r="R107"/>
  <c r="P107"/>
  <c r="BK107"/>
  <c r="J107"/>
  <c r="BE107"/>
  <c r="BI106"/>
  <c r="BH106"/>
  <c r="BG106"/>
  <c r="BF106"/>
  <c r="T106"/>
  <c r="R106"/>
  <c r="P106"/>
  <c r="BK106"/>
  <c r="J106"/>
  <c r="BE106"/>
  <c r="BI105"/>
  <c r="BH105"/>
  <c r="BG105"/>
  <c r="BF105"/>
  <c r="T105"/>
  <c r="R105"/>
  <c r="P105"/>
  <c r="BK105"/>
  <c r="J105"/>
  <c r="BE105"/>
  <c r="BI104"/>
  <c r="F36"/>
  <c i="1" r="BD55"/>
  <c i="4" r="BH104"/>
  <c r="F35"/>
  <c i="1" r="BC55"/>
  <c i="4" r="BG104"/>
  <c r="F34"/>
  <c i="1" r="BB55"/>
  <c i="4" r="BF104"/>
  <c r="J33"/>
  <c i="1" r="AW55"/>
  <c i="4" r="F33"/>
  <c i="1" r="BA55"/>
  <c i="4" r="T104"/>
  <c r="T103"/>
  <c r="T102"/>
  <c r="T101"/>
  <c r="T100"/>
  <c r="R104"/>
  <c r="R103"/>
  <c r="R102"/>
  <c r="R101"/>
  <c r="R100"/>
  <c r="P104"/>
  <c r="P103"/>
  <c r="P102"/>
  <c r="P101"/>
  <c r="P100"/>
  <c i="1" r="AU55"/>
  <c i="4" r="BK104"/>
  <c r="BK103"/>
  <c r="J103"/>
  <c r="BK102"/>
  <c r="J102"/>
  <c r="BK101"/>
  <c r="J101"/>
  <c r="BK100"/>
  <c r="J100"/>
  <c r="J60"/>
  <c r="J29"/>
  <c i="1" r="AG55"/>
  <c i="4" r="J104"/>
  <c r="BE104"/>
  <c r="J32"/>
  <c i="1" r="AV55"/>
  <c i="4" r="F32"/>
  <c i="1" r="AZ55"/>
  <c i="4" r="J63"/>
  <c r="J62"/>
  <c r="J61"/>
  <c r="J96"/>
  <c r="F96"/>
  <c r="F94"/>
  <c r="E92"/>
  <c r="J55"/>
  <c r="F55"/>
  <c r="F53"/>
  <c r="E51"/>
  <c r="J38"/>
  <c r="J20"/>
  <c r="E20"/>
  <c r="F97"/>
  <c r="F56"/>
  <c r="J19"/>
  <c r="J14"/>
  <c r="J94"/>
  <c r="J53"/>
  <c r="E7"/>
  <c r="E88"/>
  <c r="E47"/>
  <c i="1" r="AY54"/>
  <c r="AX54"/>
  <c i="3" r="BI713"/>
  <c r="BH713"/>
  <c r="BG713"/>
  <c r="BF713"/>
  <c r="T713"/>
  <c r="T712"/>
  <c r="R713"/>
  <c r="R712"/>
  <c r="P713"/>
  <c r="P712"/>
  <c r="BK713"/>
  <c r="BK712"/>
  <c r="J712"/>
  <c r="J713"/>
  <c r="BE713"/>
  <c r="J91"/>
  <c r="BI710"/>
  <c r="BH710"/>
  <c r="BG710"/>
  <c r="BF710"/>
  <c r="T710"/>
  <c r="R710"/>
  <c r="P710"/>
  <c r="BK710"/>
  <c r="J710"/>
  <c r="BE710"/>
  <c r="BI708"/>
  <c r="BH708"/>
  <c r="BG708"/>
  <c r="BF708"/>
  <c r="T708"/>
  <c r="R708"/>
  <c r="P708"/>
  <c r="BK708"/>
  <c r="J708"/>
  <c r="BE708"/>
  <c r="BI706"/>
  <c r="BH706"/>
  <c r="BG706"/>
  <c r="BF706"/>
  <c r="T706"/>
  <c r="R706"/>
  <c r="P706"/>
  <c r="BK706"/>
  <c r="J706"/>
  <c r="BE706"/>
  <c r="BI704"/>
  <c r="BH704"/>
  <c r="BG704"/>
  <c r="BF704"/>
  <c r="T704"/>
  <c r="R704"/>
  <c r="P704"/>
  <c r="BK704"/>
  <c r="J704"/>
  <c r="BE704"/>
  <c r="BI702"/>
  <c r="BH702"/>
  <c r="BG702"/>
  <c r="BF702"/>
  <c r="T702"/>
  <c r="R702"/>
  <c r="P702"/>
  <c r="BK702"/>
  <c r="J702"/>
  <c r="BE702"/>
  <c r="BI700"/>
  <c r="BH700"/>
  <c r="BG700"/>
  <c r="BF700"/>
  <c r="T700"/>
  <c r="T699"/>
  <c r="R700"/>
  <c r="R699"/>
  <c r="P700"/>
  <c r="P699"/>
  <c r="BK700"/>
  <c r="BK699"/>
  <c r="J699"/>
  <c r="J700"/>
  <c r="BE700"/>
  <c r="J90"/>
  <c r="BI694"/>
  <c r="BH694"/>
  <c r="BG694"/>
  <c r="BF694"/>
  <c r="T694"/>
  <c r="R694"/>
  <c r="P694"/>
  <c r="BK694"/>
  <c r="J694"/>
  <c r="BE694"/>
  <c r="BI689"/>
  <c r="BH689"/>
  <c r="BG689"/>
  <c r="BF689"/>
  <c r="T689"/>
  <c r="R689"/>
  <c r="P689"/>
  <c r="BK689"/>
  <c r="J689"/>
  <c r="BE689"/>
  <c r="BI684"/>
  <c r="BH684"/>
  <c r="BG684"/>
  <c r="BF684"/>
  <c r="T684"/>
  <c r="R684"/>
  <c r="P684"/>
  <c r="BK684"/>
  <c r="J684"/>
  <c r="BE684"/>
  <c r="BI679"/>
  <c r="BH679"/>
  <c r="BG679"/>
  <c r="BF679"/>
  <c r="T679"/>
  <c r="R679"/>
  <c r="P679"/>
  <c r="BK679"/>
  <c r="J679"/>
  <c r="BE679"/>
  <c r="BI674"/>
  <c r="BH674"/>
  <c r="BG674"/>
  <c r="BF674"/>
  <c r="T674"/>
  <c r="R674"/>
  <c r="P674"/>
  <c r="BK674"/>
  <c r="J674"/>
  <c r="BE674"/>
  <c r="BI661"/>
  <c r="BH661"/>
  <c r="BG661"/>
  <c r="BF661"/>
  <c r="T661"/>
  <c r="T660"/>
  <c r="R661"/>
  <c r="R660"/>
  <c r="P661"/>
  <c r="P660"/>
  <c r="BK661"/>
  <c r="BK660"/>
  <c r="J660"/>
  <c r="J661"/>
  <c r="BE661"/>
  <c r="J89"/>
  <c r="BI658"/>
  <c r="BH658"/>
  <c r="BG658"/>
  <c r="BF658"/>
  <c r="T658"/>
  <c r="R658"/>
  <c r="P658"/>
  <c r="BK658"/>
  <c r="J658"/>
  <c r="BE658"/>
  <c r="BI656"/>
  <c r="BH656"/>
  <c r="BG656"/>
  <c r="BF656"/>
  <c r="T656"/>
  <c r="R656"/>
  <c r="P656"/>
  <c r="BK656"/>
  <c r="J656"/>
  <c r="BE656"/>
  <c r="BI654"/>
  <c r="BH654"/>
  <c r="BG654"/>
  <c r="BF654"/>
  <c r="T654"/>
  <c r="R654"/>
  <c r="P654"/>
  <c r="BK654"/>
  <c r="J654"/>
  <c r="BE654"/>
  <c r="BI652"/>
  <c r="BH652"/>
  <c r="BG652"/>
  <c r="BF652"/>
  <c r="T652"/>
  <c r="R652"/>
  <c r="P652"/>
  <c r="BK652"/>
  <c r="J652"/>
  <c r="BE652"/>
  <c r="BI650"/>
  <c r="BH650"/>
  <c r="BG650"/>
  <c r="BF650"/>
  <c r="T650"/>
  <c r="R650"/>
  <c r="P650"/>
  <c r="BK650"/>
  <c r="J650"/>
  <c r="BE650"/>
  <c r="BI644"/>
  <c r="BH644"/>
  <c r="BG644"/>
  <c r="BF644"/>
  <c r="T644"/>
  <c r="R644"/>
  <c r="P644"/>
  <c r="BK644"/>
  <c r="J644"/>
  <c r="BE644"/>
  <c r="BI642"/>
  <c r="BH642"/>
  <c r="BG642"/>
  <c r="BF642"/>
  <c r="T642"/>
  <c r="R642"/>
  <c r="P642"/>
  <c r="BK642"/>
  <c r="J642"/>
  <c r="BE642"/>
  <c r="BI639"/>
  <c r="BH639"/>
  <c r="BG639"/>
  <c r="BF639"/>
  <c r="T639"/>
  <c r="R639"/>
  <c r="P639"/>
  <c r="BK639"/>
  <c r="J639"/>
  <c r="BE639"/>
  <c r="BI636"/>
  <c r="BH636"/>
  <c r="BG636"/>
  <c r="BF636"/>
  <c r="T636"/>
  <c r="R636"/>
  <c r="P636"/>
  <c r="BK636"/>
  <c r="J636"/>
  <c r="BE636"/>
  <c r="BI633"/>
  <c r="BH633"/>
  <c r="BG633"/>
  <c r="BF633"/>
  <c r="T633"/>
  <c r="T632"/>
  <c r="R633"/>
  <c r="R632"/>
  <c r="P633"/>
  <c r="P632"/>
  <c r="BK633"/>
  <c r="BK632"/>
  <c r="J632"/>
  <c r="J633"/>
  <c r="BE633"/>
  <c r="J88"/>
  <c r="BI630"/>
  <c r="BH630"/>
  <c r="BG630"/>
  <c r="BF630"/>
  <c r="T630"/>
  <c r="R630"/>
  <c r="P630"/>
  <c r="BK630"/>
  <c r="J630"/>
  <c r="BE630"/>
  <c r="BI628"/>
  <c r="BH628"/>
  <c r="BG628"/>
  <c r="BF628"/>
  <c r="T628"/>
  <c r="R628"/>
  <c r="P628"/>
  <c r="BK628"/>
  <c r="J628"/>
  <c r="BE628"/>
  <c r="BI621"/>
  <c r="BH621"/>
  <c r="BG621"/>
  <c r="BF621"/>
  <c r="T621"/>
  <c r="R621"/>
  <c r="P621"/>
  <c r="BK621"/>
  <c r="J621"/>
  <c r="BE621"/>
  <c r="BI619"/>
  <c r="BH619"/>
  <c r="BG619"/>
  <c r="BF619"/>
  <c r="T619"/>
  <c r="R619"/>
  <c r="P619"/>
  <c r="BK619"/>
  <c r="J619"/>
  <c r="BE619"/>
  <c r="BI612"/>
  <c r="BH612"/>
  <c r="BG612"/>
  <c r="BF612"/>
  <c r="T612"/>
  <c r="R612"/>
  <c r="P612"/>
  <c r="BK612"/>
  <c r="J612"/>
  <c r="BE612"/>
  <c r="BI610"/>
  <c r="BH610"/>
  <c r="BG610"/>
  <c r="BF610"/>
  <c r="T610"/>
  <c r="R610"/>
  <c r="P610"/>
  <c r="BK610"/>
  <c r="J610"/>
  <c r="BE610"/>
  <c r="BI603"/>
  <c r="BH603"/>
  <c r="BG603"/>
  <c r="BF603"/>
  <c r="T603"/>
  <c r="R603"/>
  <c r="P603"/>
  <c r="BK603"/>
  <c r="J603"/>
  <c r="BE603"/>
  <c r="BI601"/>
  <c r="BH601"/>
  <c r="BG601"/>
  <c r="BF601"/>
  <c r="T601"/>
  <c r="R601"/>
  <c r="P601"/>
  <c r="BK601"/>
  <c r="J601"/>
  <c r="BE601"/>
  <c r="BI598"/>
  <c r="BH598"/>
  <c r="BG598"/>
  <c r="BF598"/>
  <c r="T598"/>
  <c r="T597"/>
  <c r="R598"/>
  <c r="R597"/>
  <c r="P598"/>
  <c r="P597"/>
  <c r="BK598"/>
  <c r="BK597"/>
  <c r="J597"/>
  <c r="J598"/>
  <c r="BE598"/>
  <c r="J87"/>
  <c r="BI595"/>
  <c r="BH595"/>
  <c r="BG595"/>
  <c r="BF595"/>
  <c r="T595"/>
  <c r="R595"/>
  <c r="P595"/>
  <c r="BK595"/>
  <c r="J595"/>
  <c r="BE595"/>
  <c r="BI594"/>
  <c r="BH594"/>
  <c r="BG594"/>
  <c r="BF594"/>
  <c r="T594"/>
  <c r="R594"/>
  <c r="P594"/>
  <c r="BK594"/>
  <c r="J594"/>
  <c r="BE594"/>
  <c r="BI593"/>
  <c r="BH593"/>
  <c r="BG593"/>
  <c r="BF593"/>
  <c r="T593"/>
  <c r="R593"/>
  <c r="P593"/>
  <c r="BK593"/>
  <c r="J593"/>
  <c r="BE593"/>
  <c r="BI592"/>
  <c r="BH592"/>
  <c r="BG592"/>
  <c r="BF592"/>
  <c r="T592"/>
  <c r="R592"/>
  <c r="P592"/>
  <c r="BK592"/>
  <c r="J592"/>
  <c r="BE592"/>
  <c r="BI588"/>
  <c r="BH588"/>
  <c r="BG588"/>
  <c r="BF588"/>
  <c r="T588"/>
  <c r="T587"/>
  <c r="R588"/>
  <c r="R587"/>
  <c r="P588"/>
  <c r="P587"/>
  <c r="BK588"/>
  <c r="BK587"/>
  <c r="J587"/>
  <c r="J588"/>
  <c r="BE588"/>
  <c r="J86"/>
  <c r="BI585"/>
  <c r="BH585"/>
  <c r="BG585"/>
  <c r="BF585"/>
  <c r="T585"/>
  <c r="R585"/>
  <c r="P585"/>
  <c r="BK585"/>
  <c r="J585"/>
  <c r="BE585"/>
  <c r="BI583"/>
  <c r="BH583"/>
  <c r="BG583"/>
  <c r="BF583"/>
  <c r="T583"/>
  <c r="R583"/>
  <c r="P583"/>
  <c r="BK583"/>
  <c r="J583"/>
  <c r="BE583"/>
  <c r="BI580"/>
  <c r="BH580"/>
  <c r="BG580"/>
  <c r="BF580"/>
  <c r="T580"/>
  <c r="R580"/>
  <c r="P580"/>
  <c r="BK580"/>
  <c r="J580"/>
  <c r="BE580"/>
  <c r="BI578"/>
  <c r="BH578"/>
  <c r="BG578"/>
  <c r="BF578"/>
  <c r="T578"/>
  <c r="R578"/>
  <c r="P578"/>
  <c r="BK578"/>
  <c r="J578"/>
  <c r="BE578"/>
  <c r="BI576"/>
  <c r="BH576"/>
  <c r="BG576"/>
  <c r="BF576"/>
  <c r="T576"/>
  <c r="R576"/>
  <c r="P576"/>
  <c r="BK576"/>
  <c r="J576"/>
  <c r="BE576"/>
  <c r="BI571"/>
  <c r="BH571"/>
  <c r="BG571"/>
  <c r="BF571"/>
  <c r="T571"/>
  <c r="R571"/>
  <c r="P571"/>
  <c r="BK571"/>
  <c r="J571"/>
  <c r="BE571"/>
  <c r="BI570"/>
  <c r="BH570"/>
  <c r="BG570"/>
  <c r="BF570"/>
  <c r="T570"/>
  <c r="R570"/>
  <c r="P570"/>
  <c r="BK570"/>
  <c r="J570"/>
  <c r="BE570"/>
  <c r="BI563"/>
  <c r="BH563"/>
  <c r="BG563"/>
  <c r="BF563"/>
  <c r="T563"/>
  <c r="R563"/>
  <c r="P563"/>
  <c r="BK563"/>
  <c r="J563"/>
  <c r="BE563"/>
  <c r="BI562"/>
  <c r="BH562"/>
  <c r="BG562"/>
  <c r="BF562"/>
  <c r="T562"/>
  <c r="R562"/>
  <c r="P562"/>
  <c r="BK562"/>
  <c r="J562"/>
  <c r="BE562"/>
  <c r="BI559"/>
  <c r="BH559"/>
  <c r="BG559"/>
  <c r="BF559"/>
  <c r="T559"/>
  <c r="R559"/>
  <c r="P559"/>
  <c r="BK559"/>
  <c r="J559"/>
  <c r="BE559"/>
  <c r="BI558"/>
  <c r="BH558"/>
  <c r="BG558"/>
  <c r="BF558"/>
  <c r="T558"/>
  <c r="R558"/>
  <c r="P558"/>
  <c r="BK558"/>
  <c r="J558"/>
  <c r="BE558"/>
  <c r="BI555"/>
  <c r="BH555"/>
  <c r="BG555"/>
  <c r="BF555"/>
  <c r="T555"/>
  <c r="R555"/>
  <c r="P555"/>
  <c r="BK555"/>
  <c r="J555"/>
  <c r="BE555"/>
  <c r="BI554"/>
  <c r="BH554"/>
  <c r="BG554"/>
  <c r="BF554"/>
  <c r="T554"/>
  <c r="R554"/>
  <c r="P554"/>
  <c r="BK554"/>
  <c r="J554"/>
  <c r="BE554"/>
  <c r="BI551"/>
  <c r="BH551"/>
  <c r="BG551"/>
  <c r="BF551"/>
  <c r="T551"/>
  <c r="R551"/>
  <c r="P551"/>
  <c r="BK551"/>
  <c r="J551"/>
  <c r="BE551"/>
  <c r="BI550"/>
  <c r="BH550"/>
  <c r="BG550"/>
  <c r="BF550"/>
  <c r="T550"/>
  <c r="R550"/>
  <c r="P550"/>
  <c r="BK550"/>
  <c r="J550"/>
  <c r="BE550"/>
  <c r="BI544"/>
  <c r="BH544"/>
  <c r="BG544"/>
  <c r="BF544"/>
  <c r="T544"/>
  <c r="R544"/>
  <c r="P544"/>
  <c r="BK544"/>
  <c r="J544"/>
  <c r="BE544"/>
  <c r="BI543"/>
  <c r="BH543"/>
  <c r="BG543"/>
  <c r="BF543"/>
  <c r="T543"/>
  <c r="R543"/>
  <c r="P543"/>
  <c r="BK543"/>
  <c r="J543"/>
  <c r="BE543"/>
  <c r="BI540"/>
  <c r="BH540"/>
  <c r="BG540"/>
  <c r="BF540"/>
  <c r="T540"/>
  <c r="T539"/>
  <c r="R540"/>
  <c r="R539"/>
  <c r="P540"/>
  <c r="P539"/>
  <c r="BK540"/>
  <c r="BK539"/>
  <c r="J539"/>
  <c r="J540"/>
  <c r="BE540"/>
  <c r="J85"/>
  <c r="BI537"/>
  <c r="BH537"/>
  <c r="BG537"/>
  <c r="BF537"/>
  <c r="T537"/>
  <c r="R537"/>
  <c r="P537"/>
  <c r="BK537"/>
  <c r="J537"/>
  <c r="BE537"/>
  <c r="BI535"/>
  <c r="BH535"/>
  <c r="BG535"/>
  <c r="BF535"/>
  <c r="T535"/>
  <c r="R535"/>
  <c r="P535"/>
  <c r="BK535"/>
  <c r="J535"/>
  <c r="BE535"/>
  <c r="BI531"/>
  <c r="BH531"/>
  <c r="BG531"/>
  <c r="BF531"/>
  <c r="T531"/>
  <c r="T530"/>
  <c r="R531"/>
  <c r="R530"/>
  <c r="P531"/>
  <c r="P530"/>
  <c r="BK531"/>
  <c r="BK530"/>
  <c r="J530"/>
  <c r="J531"/>
  <c r="BE531"/>
  <c r="J84"/>
  <c r="BI528"/>
  <c r="BH528"/>
  <c r="BG528"/>
  <c r="BF528"/>
  <c r="T528"/>
  <c r="R528"/>
  <c r="P528"/>
  <c r="BK528"/>
  <c r="J528"/>
  <c r="BE528"/>
  <c r="BI526"/>
  <c r="BH526"/>
  <c r="BG526"/>
  <c r="BF526"/>
  <c r="T526"/>
  <c r="R526"/>
  <c r="P526"/>
  <c r="BK526"/>
  <c r="J526"/>
  <c r="BE526"/>
  <c r="BI524"/>
  <c r="BH524"/>
  <c r="BG524"/>
  <c r="BF524"/>
  <c r="T524"/>
  <c r="R524"/>
  <c r="P524"/>
  <c r="BK524"/>
  <c r="J524"/>
  <c r="BE524"/>
  <c r="BI522"/>
  <c r="BH522"/>
  <c r="BG522"/>
  <c r="BF522"/>
  <c r="T522"/>
  <c r="R522"/>
  <c r="P522"/>
  <c r="BK522"/>
  <c r="J522"/>
  <c r="BE522"/>
  <c r="BI520"/>
  <c r="BH520"/>
  <c r="BG520"/>
  <c r="BF520"/>
  <c r="T520"/>
  <c r="R520"/>
  <c r="P520"/>
  <c r="BK520"/>
  <c r="J520"/>
  <c r="BE520"/>
  <c r="BI518"/>
  <c r="BH518"/>
  <c r="BG518"/>
  <c r="BF518"/>
  <c r="T518"/>
  <c r="R518"/>
  <c r="P518"/>
  <c r="BK518"/>
  <c r="J518"/>
  <c r="BE518"/>
  <c r="BI515"/>
  <c r="BH515"/>
  <c r="BG515"/>
  <c r="BF515"/>
  <c r="T515"/>
  <c r="R515"/>
  <c r="P515"/>
  <c r="BK515"/>
  <c r="J515"/>
  <c r="BE515"/>
  <c r="BI513"/>
  <c r="BH513"/>
  <c r="BG513"/>
  <c r="BF513"/>
  <c r="T513"/>
  <c r="R513"/>
  <c r="P513"/>
  <c r="BK513"/>
  <c r="J513"/>
  <c r="BE513"/>
  <c r="BI510"/>
  <c r="BH510"/>
  <c r="BG510"/>
  <c r="BF510"/>
  <c r="T510"/>
  <c r="R510"/>
  <c r="P510"/>
  <c r="BK510"/>
  <c r="J510"/>
  <c r="BE510"/>
  <c r="BI507"/>
  <c r="BH507"/>
  <c r="BG507"/>
  <c r="BF507"/>
  <c r="T507"/>
  <c r="R507"/>
  <c r="P507"/>
  <c r="BK507"/>
  <c r="J507"/>
  <c r="BE507"/>
  <c r="BI503"/>
  <c r="BH503"/>
  <c r="BG503"/>
  <c r="BF503"/>
  <c r="T503"/>
  <c r="R503"/>
  <c r="P503"/>
  <c r="BK503"/>
  <c r="J503"/>
  <c r="BE503"/>
  <c r="BI500"/>
  <c r="BH500"/>
  <c r="BG500"/>
  <c r="BF500"/>
  <c r="T500"/>
  <c r="T499"/>
  <c r="R500"/>
  <c r="R499"/>
  <c r="P500"/>
  <c r="P499"/>
  <c r="BK500"/>
  <c r="BK499"/>
  <c r="J499"/>
  <c r="J500"/>
  <c r="BE500"/>
  <c r="J83"/>
  <c r="BI497"/>
  <c r="BH497"/>
  <c r="BG497"/>
  <c r="BF497"/>
  <c r="T497"/>
  <c r="R497"/>
  <c r="P497"/>
  <c r="BK497"/>
  <c r="J497"/>
  <c r="BE497"/>
  <c r="BI492"/>
  <c r="BH492"/>
  <c r="BG492"/>
  <c r="BF492"/>
  <c r="T492"/>
  <c r="R492"/>
  <c r="P492"/>
  <c r="BK492"/>
  <c r="J492"/>
  <c r="BE492"/>
  <c r="BI490"/>
  <c r="BH490"/>
  <c r="BG490"/>
  <c r="BF490"/>
  <c r="T490"/>
  <c r="R490"/>
  <c r="P490"/>
  <c r="BK490"/>
  <c r="J490"/>
  <c r="BE490"/>
  <c r="BI488"/>
  <c r="BH488"/>
  <c r="BG488"/>
  <c r="BF488"/>
  <c r="T488"/>
  <c r="R488"/>
  <c r="P488"/>
  <c r="BK488"/>
  <c r="J488"/>
  <c r="BE488"/>
  <c r="BI477"/>
  <c r="BH477"/>
  <c r="BG477"/>
  <c r="BF477"/>
  <c r="T477"/>
  <c r="R477"/>
  <c r="P477"/>
  <c r="BK477"/>
  <c r="J477"/>
  <c r="BE477"/>
  <c r="BI467"/>
  <c r="BH467"/>
  <c r="BG467"/>
  <c r="BF467"/>
  <c r="T467"/>
  <c r="R467"/>
  <c r="P467"/>
  <c r="BK467"/>
  <c r="J467"/>
  <c r="BE467"/>
  <c r="BI465"/>
  <c r="BH465"/>
  <c r="BG465"/>
  <c r="BF465"/>
  <c r="T465"/>
  <c r="R465"/>
  <c r="P465"/>
  <c r="BK465"/>
  <c r="J465"/>
  <c r="BE465"/>
  <c r="BI463"/>
  <c r="BH463"/>
  <c r="BG463"/>
  <c r="BF463"/>
  <c r="T463"/>
  <c r="T462"/>
  <c r="R463"/>
  <c r="R462"/>
  <c r="P463"/>
  <c r="P462"/>
  <c r="BK463"/>
  <c r="BK462"/>
  <c r="J462"/>
  <c r="J463"/>
  <c r="BE463"/>
  <c r="J82"/>
  <c r="BI460"/>
  <c r="BH460"/>
  <c r="BG460"/>
  <c r="BF460"/>
  <c r="T460"/>
  <c r="R460"/>
  <c r="P460"/>
  <c r="BK460"/>
  <c r="J460"/>
  <c r="BE460"/>
  <c r="BI458"/>
  <c r="BH458"/>
  <c r="BG458"/>
  <c r="BF458"/>
  <c r="T458"/>
  <c r="R458"/>
  <c r="P458"/>
  <c r="BK458"/>
  <c r="J458"/>
  <c r="BE458"/>
  <c r="BI451"/>
  <c r="BH451"/>
  <c r="BG451"/>
  <c r="BF451"/>
  <c r="T451"/>
  <c r="R451"/>
  <c r="P451"/>
  <c r="BK451"/>
  <c r="J451"/>
  <c r="BE451"/>
  <c r="BI447"/>
  <c r="BH447"/>
  <c r="BG447"/>
  <c r="BF447"/>
  <c r="T447"/>
  <c r="R447"/>
  <c r="P447"/>
  <c r="BK447"/>
  <c r="J447"/>
  <c r="BE447"/>
  <c r="BI444"/>
  <c r="BH444"/>
  <c r="BG444"/>
  <c r="BF444"/>
  <c r="T444"/>
  <c r="R444"/>
  <c r="P444"/>
  <c r="BK444"/>
  <c r="J444"/>
  <c r="BE444"/>
  <c r="BI441"/>
  <c r="BH441"/>
  <c r="BG441"/>
  <c r="BF441"/>
  <c r="T441"/>
  <c r="R441"/>
  <c r="P441"/>
  <c r="BK441"/>
  <c r="J441"/>
  <c r="BE441"/>
  <c r="BI437"/>
  <c r="BH437"/>
  <c r="BG437"/>
  <c r="BF437"/>
  <c r="T437"/>
  <c r="R437"/>
  <c r="P437"/>
  <c r="BK437"/>
  <c r="J437"/>
  <c r="BE437"/>
  <c r="BI434"/>
  <c r="BH434"/>
  <c r="BG434"/>
  <c r="BF434"/>
  <c r="T434"/>
  <c r="R434"/>
  <c r="P434"/>
  <c r="BK434"/>
  <c r="J434"/>
  <c r="BE434"/>
  <c r="BI431"/>
  <c r="BH431"/>
  <c r="BG431"/>
  <c r="BF431"/>
  <c r="T431"/>
  <c r="R431"/>
  <c r="P431"/>
  <c r="BK431"/>
  <c r="J431"/>
  <c r="BE431"/>
  <c r="BI428"/>
  <c r="BH428"/>
  <c r="BG428"/>
  <c r="BF428"/>
  <c r="T428"/>
  <c r="R428"/>
  <c r="P428"/>
  <c r="BK428"/>
  <c r="J428"/>
  <c r="BE428"/>
  <c r="BI425"/>
  <c r="BH425"/>
  <c r="BG425"/>
  <c r="BF425"/>
  <c r="T425"/>
  <c r="R425"/>
  <c r="P425"/>
  <c r="BK425"/>
  <c r="J425"/>
  <c r="BE425"/>
  <c r="BI423"/>
  <c r="BH423"/>
  <c r="BG423"/>
  <c r="BF423"/>
  <c r="T423"/>
  <c r="R423"/>
  <c r="P423"/>
  <c r="BK423"/>
  <c r="J423"/>
  <c r="BE423"/>
  <c r="BI415"/>
  <c r="BH415"/>
  <c r="BG415"/>
  <c r="BF415"/>
  <c r="T415"/>
  <c r="R415"/>
  <c r="P415"/>
  <c r="BK415"/>
  <c r="J415"/>
  <c r="BE415"/>
  <c r="BI406"/>
  <c r="BH406"/>
  <c r="BG406"/>
  <c r="BF406"/>
  <c r="T406"/>
  <c r="R406"/>
  <c r="P406"/>
  <c r="BK406"/>
  <c r="J406"/>
  <c r="BE406"/>
  <c r="BI403"/>
  <c r="BH403"/>
  <c r="BG403"/>
  <c r="BF403"/>
  <c r="T403"/>
  <c r="R403"/>
  <c r="P403"/>
  <c r="BK403"/>
  <c r="J403"/>
  <c r="BE403"/>
  <c r="BI398"/>
  <c r="BH398"/>
  <c r="BG398"/>
  <c r="BF398"/>
  <c r="T398"/>
  <c r="T397"/>
  <c r="R398"/>
  <c r="R397"/>
  <c r="P398"/>
  <c r="P397"/>
  <c r="BK398"/>
  <c r="BK397"/>
  <c r="J397"/>
  <c r="J398"/>
  <c r="BE398"/>
  <c r="J81"/>
  <c r="BI395"/>
  <c r="BH395"/>
  <c r="BG395"/>
  <c r="BF395"/>
  <c r="T395"/>
  <c r="R395"/>
  <c r="P395"/>
  <c r="BK395"/>
  <c r="J395"/>
  <c r="BE395"/>
  <c r="BI393"/>
  <c r="BH393"/>
  <c r="BG393"/>
  <c r="BF393"/>
  <c r="T393"/>
  <c r="R393"/>
  <c r="P393"/>
  <c r="BK393"/>
  <c r="J393"/>
  <c r="BE393"/>
  <c r="BI390"/>
  <c r="BH390"/>
  <c r="BG390"/>
  <c r="BF390"/>
  <c r="T390"/>
  <c r="R390"/>
  <c r="P390"/>
  <c r="BK390"/>
  <c r="J390"/>
  <c r="BE390"/>
  <c r="BI388"/>
  <c r="BH388"/>
  <c r="BG388"/>
  <c r="BF388"/>
  <c r="T388"/>
  <c r="R388"/>
  <c r="P388"/>
  <c r="BK388"/>
  <c r="J388"/>
  <c r="BE388"/>
  <c r="BI384"/>
  <c r="BH384"/>
  <c r="BG384"/>
  <c r="BF384"/>
  <c r="T384"/>
  <c r="R384"/>
  <c r="P384"/>
  <c r="BK384"/>
  <c r="J384"/>
  <c r="BE384"/>
  <c r="BI380"/>
  <c r="BH380"/>
  <c r="BG380"/>
  <c r="BF380"/>
  <c r="T380"/>
  <c r="R380"/>
  <c r="P380"/>
  <c r="BK380"/>
  <c r="J380"/>
  <c r="BE380"/>
  <c r="BI373"/>
  <c r="BH373"/>
  <c r="BG373"/>
  <c r="BF373"/>
  <c r="T373"/>
  <c r="R373"/>
  <c r="P373"/>
  <c r="BK373"/>
  <c r="J373"/>
  <c r="BE373"/>
  <c r="BI364"/>
  <c r="BH364"/>
  <c r="BG364"/>
  <c r="BF364"/>
  <c r="T364"/>
  <c r="R364"/>
  <c r="P364"/>
  <c r="BK364"/>
  <c r="J364"/>
  <c r="BE364"/>
  <c r="BI360"/>
  <c r="BH360"/>
  <c r="BG360"/>
  <c r="BF360"/>
  <c r="T360"/>
  <c r="R360"/>
  <c r="P360"/>
  <c r="BK360"/>
  <c r="J360"/>
  <c r="BE360"/>
  <c r="BI353"/>
  <c r="BH353"/>
  <c r="BG353"/>
  <c r="BF353"/>
  <c r="T353"/>
  <c r="R353"/>
  <c r="P353"/>
  <c r="BK353"/>
  <c r="J353"/>
  <c r="BE353"/>
  <c r="BI344"/>
  <c r="BH344"/>
  <c r="BG344"/>
  <c r="BF344"/>
  <c r="T344"/>
  <c r="R344"/>
  <c r="P344"/>
  <c r="BK344"/>
  <c r="J344"/>
  <c r="BE344"/>
  <c r="BI330"/>
  <c r="BH330"/>
  <c r="BG330"/>
  <c r="BF330"/>
  <c r="T330"/>
  <c r="R330"/>
  <c r="P330"/>
  <c r="BK330"/>
  <c r="J330"/>
  <c r="BE330"/>
  <c r="BI306"/>
  <c r="BH306"/>
  <c r="BG306"/>
  <c r="BF306"/>
  <c r="T306"/>
  <c r="R306"/>
  <c r="P306"/>
  <c r="BK306"/>
  <c r="J306"/>
  <c r="BE306"/>
  <c r="BI291"/>
  <c r="BH291"/>
  <c r="BG291"/>
  <c r="BF291"/>
  <c r="T291"/>
  <c r="R291"/>
  <c r="P291"/>
  <c r="BK291"/>
  <c r="J291"/>
  <c r="BE291"/>
  <c r="BI284"/>
  <c r="BH284"/>
  <c r="BG284"/>
  <c r="BF284"/>
  <c r="T284"/>
  <c r="R284"/>
  <c r="P284"/>
  <c r="BK284"/>
  <c r="J284"/>
  <c r="BE284"/>
  <c r="BI282"/>
  <c r="BH282"/>
  <c r="BG282"/>
  <c r="BF282"/>
  <c r="T282"/>
  <c r="R282"/>
  <c r="P282"/>
  <c r="BK282"/>
  <c r="J282"/>
  <c r="BE282"/>
  <c r="BI275"/>
  <c r="BH275"/>
  <c r="BG275"/>
  <c r="BF275"/>
  <c r="T275"/>
  <c r="T274"/>
  <c r="R275"/>
  <c r="R274"/>
  <c r="P275"/>
  <c r="P274"/>
  <c r="BK275"/>
  <c r="BK274"/>
  <c r="J274"/>
  <c r="J275"/>
  <c r="BE275"/>
  <c r="J80"/>
  <c r="BI272"/>
  <c r="BH272"/>
  <c r="BG272"/>
  <c r="BF272"/>
  <c r="T272"/>
  <c r="R272"/>
  <c r="P272"/>
  <c r="BK272"/>
  <c r="J272"/>
  <c r="BE272"/>
  <c r="BI270"/>
  <c r="BH270"/>
  <c r="BG270"/>
  <c r="BF270"/>
  <c r="T270"/>
  <c r="R270"/>
  <c r="P270"/>
  <c r="BK270"/>
  <c r="J270"/>
  <c r="BE270"/>
  <c r="BI263"/>
  <c r="BH263"/>
  <c r="BG263"/>
  <c r="BF263"/>
  <c r="T263"/>
  <c r="T262"/>
  <c r="T261"/>
  <c r="R263"/>
  <c r="R262"/>
  <c r="R261"/>
  <c r="P263"/>
  <c r="P262"/>
  <c r="P261"/>
  <c r="BK263"/>
  <c r="BK262"/>
  <c r="J262"/>
  <c r="BK261"/>
  <c r="J261"/>
  <c r="J263"/>
  <c r="BE263"/>
  <c r="J79"/>
  <c r="J78"/>
  <c r="BI259"/>
  <c r="BH259"/>
  <c r="BG259"/>
  <c r="BF259"/>
  <c r="T259"/>
  <c r="T258"/>
  <c r="R259"/>
  <c r="R258"/>
  <c r="P259"/>
  <c r="P258"/>
  <c r="BK259"/>
  <c r="BK258"/>
  <c r="J258"/>
  <c r="J259"/>
  <c r="BE259"/>
  <c r="J77"/>
  <c r="BI256"/>
  <c r="BH256"/>
  <c r="BG256"/>
  <c r="BF256"/>
  <c r="T256"/>
  <c r="R256"/>
  <c r="P256"/>
  <c r="BK256"/>
  <c r="J256"/>
  <c r="BE256"/>
  <c r="BI253"/>
  <c r="BH253"/>
  <c r="BG253"/>
  <c r="BF253"/>
  <c r="T253"/>
  <c r="R253"/>
  <c r="P253"/>
  <c r="BK253"/>
  <c r="J253"/>
  <c r="BE253"/>
  <c r="BI251"/>
  <c r="BH251"/>
  <c r="BG251"/>
  <c r="BF251"/>
  <c r="T251"/>
  <c r="R251"/>
  <c r="P251"/>
  <c r="BK251"/>
  <c r="J251"/>
  <c r="BE251"/>
  <c r="BI249"/>
  <c r="BH249"/>
  <c r="BG249"/>
  <c r="BF249"/>
  <c r="T249"/>
  <c r="R249"/>
  <c r="P249"/>
  <c r="BK249"/>
  <c r="J249"/>
  <c r="BE249"/>
  <c r="BI247"/>
  <c r="BH247"/>
  <c r="BG247"/>
  <c r="BF247"/>
  <c r="T247"/>
  <c r="T246"/>
  <c r="R247"/>
  <c r="R246"/>
  <c r="P247"/>
  <c r="P246"/>
  <c r="BK247"/>
  <c r="BK246"/>
  <c r="J246"/>
  <c r="J247"/>
  <c r="BE247"/>
  <c r="J76"/>
  <c r="BI243"/>
  <c r="BH243"/>
  <c r="BG243"/>
  <c r="BF243"/>
  <c r="T243"/>
  <c r="R243"/>
  <c r="P243"/>
  <c r="BK243"/>
  <c r="J243"/>
  <c r="BE243"/>
  <c r="BI241"/>
  <c r="BH241"/>
  <c r="BG241"/>
  <c r="BF241"/>
  <c r="T241"/>
  <c r="R241"/>
  <c r="P241"/>
  <c r="BK241"/>
  <c r="J241"/>
  <c r="BE241"/>
  <c r="BI236"/>
  <c r="BH236"/>
  <c r="BG236"/>
  <c r="BF236"/>
  <c r="T236"/>
  <c r="R236"/>
  <c r="P236"/>
  <c r="BK236"/>
  <c r="J236"/>
  <c r="BE236"/>
  <c r="BI228"/>
  <c r="BH228"/>
  <c r="BG228"/>
  <c r="BF228"/>
  <c r="T228"/>
  <c r="T227"/>
  <c r="R228"/>
  <c r="R227"/>
  <c r="P228"/>
  <c r="P227"/>
  <c r="BK228"/>
  <c r="BK227"/>
  <c r="J227"/>
  <c r="J228"/>
  <c r="BE228"/>
  <c r="J75"/>
  <c r="BI221"/>
  <c r="BH221"/>
  <c r="BG221"/>
  <c r="BF221"/>
  <c r="T221"/>
  <c r="R221"/>
  <c r="P221"/>
  <c r="BK221"/>
  <c r="J221"/>
  <c r="BE221"/>
  <c r="BI214"/>
  <c r="BH214"/>
  <c r="BG214"/>
  <c r="BF214"/>
  <c r="T214"/>
  <c r="R214"/>
  <c r="P214"/>
  <c r="BK214"/>
  <c r="J214"/>
  <c r="BE214"/>
  <c r="BI211"/>
  <c r="BH211"/>
  <c r="BG211"/>
  <c r="BF211"/>
  <c r="T211"/>
  <c r="T210"/>
  <c r="R211"/>
  <c r="R210"/>
  <c r="P211"/>
  <c r="P210"/>
  <c r="BK211"/>
  <c r="BK210"/>
  <c r="J210"/>
  <c r="J211"/>
  <c r="BE211"/>
  <c r="J74"/>
  <c r="BI203"/>
  <c r="BH203"/>
  <c r="BG203"/>
  <c r="BF203"/>
  <c r="T203"/>
  <c r="T202"/>
  <c r="R203"/>
  <c r="R202"/>
  <c r="P203"/>
  <c r="P202"/>
  <c r="BK203"/>
  <c r="BK202"/>
  <c r="J202"/>
  <c r="J203"/>
  <c r="BE203"/>
  <c r="J73"/>
  <c r="BI195"/>
  <c r="BH195"/>
  <c r="BG195"/>
  <c r="BF195"/>
  <c r="T195"/>
  <c r="T194"/>
  <c r="T193"/>
  <c r="R195"/>
  <c r="R194"/>
  <c r="R193"/>
  <c r="P195"/>
  <c r="P194"/>
  <c r="P193"/>
  <c r="BK195"/>
  <c r="BK194"/>
  <c r="J194"/>
  <c r="BK193"/>
  <c r="J193"/>
  <c r="J195"/>
  <c r="BE195"/>
  <c r="J72"/>
  <c r="J71"/>
  <c r="BI192"/>
  <c r="BH192"/>
  <c r="BG192"/>
  <c r="BF192"/>
  <c r="T192"/>
  <c r="R192"/>
  <c r="P192"/>
  <c r="BK192"/>
  <c r="J192"/>
  <c r="BE192"/>
  <c r="BI189"/>
  <c r="BH189"/>
  <c r="BG189"/>
  <c r="BF189"/>
  <c r="T189"/>
  <c r="T188"/>
  <c r="R189"/>
  <c r="R188"/>
  <c r="P189"/>
  <c r="P188"/>
  <c r="BK189"/>
  <c r="BK188"/>
  <c r="J188"/>
  <c r="J189"/>
  <c r="BE189"/>
  <c r="J70"/>
  <c r="BI186"/>
  <c r="BH186"/>
  <c r="BG186"/>
  <c r="BF186"/>
  <c r="T186"/>
  <c r="R186"/>
  <c r="P186"/>
  <c r="BK186"/>
  <c r="J186"/>
  <c r="BE186"/>
  <c r="BI183"/>
  <c r="BH183"/>
  <c r="BG183"/>
  <c r="BF183"/>
  <c r="T183"/>
  <c r="R183"/>
  <c r="P183"/>
  <c r="BK183"/>
  <c r="J183"/>
  <c r="BE183"/>
  <c r="BI181"/>
  <c r="BH181"/>
  <c r="BG181"/>
  <c r="BF181"/>
  <c r="T181"/>
  <c r="R181"/>
  <c r="P181"/>
  <c r="BK181"/>
  <c r="J181"/>
  <c r="BE181"/>
  <c r="BI175"/>
  <c r="BH175"/>
  <c r="BG175"/>
  <c r="BF175"/>
  <c r="T175"/>
  <c r="T174"/>
  <c r="R175"/>
  <c r="R174"/>
  <c r="P175"/>
  <c r="P174"/>
  <c r="BK175"/>
  <c r="BK174"/>
  <c r="J174"/>
  <c r="J175"/>
  <c r="BE175"/>
  <c r="J69"/>
  <c r="BI171"/>
  <c r="BH171"/>
  <c r="BG171"/>
  <c r="BF171"/>
  <c r="T171"/>
  <c r="T170"/>
  <c r="T169"/>
  <c r="R171"/>
  <c r="R170"/>
  <c r="R169"/>
  <c r="P171"/>
  <c r="P170"/>
  <c r="P169"/>
  <c r="BK171"/>
  <c r="BK170"/>
  <c r="J170"/>
  <c r="BK169"/>
  <c r="J169"/>
  <c r="J171"/>
  <c r="BE171"/>
  <c r="J68"/>
  <c r="J67"/>
  <c r="BI164"/>
  <c r="BH164"/>
  <c r="BG164"/>
  <c r="BF164"/>
  <c r="T164"/>
  <c r="R164"/>
  <c r="P164"/>
  <c r="BK164"/>
  <c r="J164"/>
  <c r="BE164"/>
  <c r="BI159"/>
  <c r="BH159"/>
  <c r="BG159"/>
  <c r="BF159"/>
  <c r="T159"/>
  <c r="R159"/>
  <c r="P159"/>
  <c r="BK159"/>
  <c r="J159"/>
  <c r="BE159"/>
  <c r="BI154"/>
  <c r="BH154"/>
  <c r="BG154"/>
  <c r="BF154"/>
  <c r="T154"/>
  <c r="R154"/>
  <c r="P154"/>
  <c r="BK154"/>
  <c r="J154"/>
  <c r="BE154"/>
  <c r="BI152"/>
  <c r="BH152"/>
  <c r="BG152"/>
  <c r="BF152"/>
  <c r="T152"/>
  <c r="T151"/>
  <c r="R152"/>
  <c r="R151"/>
  <c r="P152"/>
  <c r="P151"/>
  <c r="BK152"/>
  <c r="BK151"/>
  <c r="J151"/>
  <c r="J152"/>
  <c r="BE152"/>
  <c r="J66"/>
  <c r="BI148"/>
  <c r="BH148"/>
  <c r="BG148"/>
  <c r="BF148"/>
  <c r="T148"/>
  <c r="R148"/>
  <c r="P148"/>
  <c r="BK148"/>
  <c r="J148"/>
  <c r="BE148"/>
  <c r="BI145"/>
  <c r="BH145"/>
  <c r="BG145"/>
  <c r="BF145"/>
  <c r="T145"/>
  <c r="R145"/>
  <c r="P145"/>
  <c r="BK145"/>
  <c r="J145"/>
  <c r="BE145"/>
  <c r="BI140"/>
  <c r="BH140"/>
  <c r="BG140"/>
  <c r="BF140"/>
  <c r="T140"/>
  <c r="T139"/>
  <c r="T138"/>
  <c r="R140"/>
  <c r="R139"/>
  <c r="R138"/>
  <c r="P140"/>
  <c r="P139"/>
  <c r="P138"/>
  <c r="BK140"/>
  <c r="BK139"/>
  <c r="J139"/>
  <c r="BK138"/>
  <c r="J138"/>
  <c r="J140"/>
  <c r="BE140"/>
  <c r="J65"/>
  <c r="J64"/>
  <c r="BI134"/>
  <c r="BH134"/>
  <c r="BG134"/>
  <c r="BF134"/>
  <c r="T134"/>
  <c r="R134"/>
  <c r="P134"/>
  <c r="BK134"/>
  <c r="J134"/>
  <c r="BE134"/>
  <c r="BI132"/>
  <c r="BH132"/>
  <c r="BG132"/>
  <c r="BF132"/>
  <c r="T132"/>
  <c r="R132"/>
  <c r="P132"/>
  <c r="BK132"/>
  <c r="J132"/>
  <c r="BE132"/>
  <c r="BI130"/>
  <c r="BH130"/>
  <c r="BG130"/>
  <c r="BF130"/>
  <c r="T130"/>
  <c r="R130"/>
  <c r="P130"/>
  <c r="BK130"/>
  <c r="J130"/>
  <c r="BE130"/>
  <c r="BI127"/>
  <c r="BH127"/>
  <c r="BG127"/>
  <c r="BF127"/>
  <c r="T127"/>
  <c r="R127"/>
  <c r="P127"/>
  <c r="BK127"/>
  <c r="J127"/>
  <c r="BE127"/>
  <c r="BI117"/>
  <c r="F36"/>
  <c i="1" r="BD54"/>
  <c i="3" r="BH117"/>
  <c r="F35"/>
  <c i="1" r="BC54"/>
  <c i="3" r="BG117"/>
  <c r="F34"/>
  <c i="1" r="BB54"/>
  <c i="3" r="BF117"/>
  <c r="J33"/>
  <c i="1" r="AW54"/>
  <c i="3" r="F33"/>
  <c i="1" r="BA54"/>
  <c i="3" r="T117"/>
  <c r="T116"/>
  <c r="T115"/>
  <c r="T114"/>
  <c r="T113"/>
  <c r="R117"/>
  <c r="R116"/>
  <c r="R115"/>
  <c r="R114"/>
  <c r="R113"/>
  <c r="P117"/>
  <c r="P116"/>
  <c r="P115"/>
  <c r="P114"/>
  <c r="P113"/>
  <c i="1" r="AU54"/>
  <c i="3" r="BK117"/>
  <c r="BK116"/>
  <c r="J116"/>
  <c r="BK115"/>
  <c r="J115"/>
  <c r="BK114"/>
  <c r="J114"/>
  <c r="BK113"/>
  <c r="J113"/>
  <c r="J60"/>
  <c r="J29"/>
  <c i="1" r="AG54"/>
  <c i="3" r="J117"/>
  <c r="BE117"/>
  <c r="J32"/>
  <c i="1" r="AV54"/>
  <c i="3" r="F32"/>
  <c i="1" r="AZ54"/>
  <c i="3" r="J63"/>
  <c r="J62"/>
  <c r="J61"/>
  <c r="J109"/>
  <c r="F109"/>
  <c r="F107"/>
  <c r="E105"/>
  <c r="J55"/>
  <c r="F55"/>
  <c r="F53"/>
  <c r="E51"/>
  <c r="J38"/>
  <c r="J20"/>
  <c r="E20"/>
  <c r="F110"/>
  <c r="F56"/>
  <c r="J19"/>
  <c r="J14"/>
  <c r="J107"/>
  <c r="J53"/>
  <c r="E7"/>
  <c r="E101"/>
  <c r="E47"/>
  <c i="1" r="AY52"/>
  <c r="AX52"/>
  <c i="2" r="BI92"/>
  <c r="BH92"/>
  <c r="BG92"/>
  <c r="BF92"/>
  <c r="T92"/>
  <c r="T91"/>
  <c r="R92"/>
  <c r="R91"/>
  <c r="P92"/>
  <c r="P91"/>
  <c r="BK92"/>
  <c r="BK91"/>
  <c r="J91"/>
  <c r="J92"/>
  <c r="BE92"/>
  <c r="J61"/>
  <c r="BI90"/>
  <c r="BH90"/>
  <c r="BG90"/>
  <c r="BF90"/>
  <c r="T90"/>
  <c r="R90"/>
  <c r="P90"/>
  <c r="BK90"/>
  <c r="J90"/>
  <c r="BE90"/>
  <c r="BI89"/>
  <c r="BH89"/>
  <c r="BG89"/>
  <c r="BF89"/>
  <c r="T89"/>
  <c r="T88"/>
  <c r="R89"/>
  <c r="R88"/>
  <c r="P89"/>
  <c r="P88"/>
  <c r="BK89"/>
  <c r="BK88"/>
  <c r="J88"/>
  <c r="J89"/>
  <c r="BE89"/>
  <c r="J60"/>
  <c r="BI87"/>
  <c r="BH87"/>
  <c r="BG87"/>
  <c r="BF87"/>
  <c r="T87"/>
  <c r="T86"/>
  <c r="R87"/>
  <c r="R86"/>
  <c r="P87"/>
  <c r="P86"/>
  <c r="BK87"/>
  <c r="BK86"/>
  <c r="J86"/>
  <c r="J87"/>
  <c r="BE87"/>
  <c r="J59"/>
  <c r="BI85"/>
  <c r="BH85"/>
  <c r="BG85"/>
  <c r="BF85"/>
  <c r="T85"/>
  <c r="R85"/>
  <c r="P85"/>
  <c r="BK85"/>
  <c r="J85"/>
  <c r="BE85"/>
  <c r="BI84"/>
  <c r="F34"/>
  <c i="1" r="BD52"/>
  <c i="2" r="BH84"/>
  <c r="F33"/>
  <c i="1" r="BC52"/>
  <c i="2" r="BG84"/>
  <c r="F32"/>
  <c i="1" r="BB52"/>
  <c i="2" r="BF84"/>
  <c r="J31"/>
  <c i="1" r="AW52"/>
  <c i="2" r="F31"/>
  <c i="1" r="BA52"/>
  <c i="2" r="T84"/>
  <c r="T83"/>
  <c r="T82"/>
  <c r="T81"/>
  <c r="R84"/>
  <c r="R83"/>
  <c r="R82"/>
  <c r="R81"/>
  <c r="P84"/>
  <c r="P83"/>
  <c r="P82"/>
  <c r="P81"/>
  <c i="1" r="AU52"/>
  <c i="2" r="BK84"/>
  <c r="BK83"/>
  <c r="J83"/>
  <c r="BK82"/>
  <c r="J82"/>
  <c r="BK81"/>
  <c r="J81"/>
  <c r="J56"/>
  <c r="J27"/>
  <c i="1" r="AG52"/>
  <c i="2" r="J84"/>
  <c r="BE84"/>
  <c r="J30"/>
  <c i="1" r="AV52"/>
  <c i="2" r="F30"/>
  <c i="1" r="AZ52"/>
  <c i="2" r="J58"/>
  <c r="J57"/>
  <c r="J77"/>
  <c r="F77"/>
  <c r="F75"/>
  <c r="E73"/>
  <c r="J51"/>
  <c r="F51"/>
  <c r="F49"/>
  <c r="E47"/>
  <c r="J36"/>
  <c r="J18"/>
  <c r="E18"/>
  <c r="F78"/>
  <c r="F52"/>
  <c r="J17"/>
  <c r="J12"/>
  <c r="J75"/>
  <c r="J49"/>
  <c r="E7"/>
  <c r="E71"/>
  <c r="E45"/>
  <c i="1" r="BD53"/>
  <c r="BC53"/>
  <c r="BB53"/>
  <c r="BA53"/>
  <c r="AZ53"/>
  <c r="AY53"/>
  <c r="AX53"/>
  <c r="AW53"/>
  <c r="AV53"/>
  <c r="AU53"/>
  <c r="AT53"/>
  <c r="AS53"/>
  <c r="AG53"/>
  <c r="BD51"/>
  <c r="W30"/>
  <c r="BC51"/>
  <c r="W29"/>
  <c r="BB51"/>
  <c r="W28"/>
  <c r="BA51"/>
  <c r="W27"/>
  <c r="AZ51"/>
  <c r="W26"/>
  <c r="AY51"/>
  <c r="AX51"/>
  <c r="AW51"/>
  <c r="AK27"/>
  <c r="AV51"/>
  <c r="AK26"/>
  <c r="AU51"/>
  <c r="AT51"/>
  <c r="AS51"/>
  <c r="AG51"/>
  <c r="AK23"/>
  <c r="AT55"/>
  <c r="AN55"/>
  <c r="AT54"/>
  <c r="AN54"/>
  <c r="AN53"/>
  <c r="AT52"/>
  <c r="AN52"/>
  <c r="AN51"/>
  <c r="L47"/>
  <c r="AM46"/>
  <c r="L46"/>
  <c r="AM44"/>
  <c r="L44"/>
  <c r="L42"/>
  <c r="L41"/>
  <c r="AK32"/>
</calcChain>
</file>

<file path=xl/sharedStrings.xml><?xml version="1.0" encoding="utf-8"?>
<sst xmlns="http://schemas.openxmlformats.org/spreadsheetml/2006/main">
  <si>
    <t>Export VZ</t>
  </si>
  <si>
    <t>List obsahuje:</t>
  </si>
  <si>
    <t>1) Rekapitulace stavby</t>
  </si>
  <si>
    <t>2) Rekapitulace objektů stavby a soupisů prací</t>
  </si>
  <si>
    <t>3.0</t>
  </si>
  <si>
    <t>ZAMOK</t>
  </si>
  <si>
    <t>False</t>
  </si>
  <si>
    <t>{20f9b645-b9a2-44bf-ae9a-6a67b16ea26b}</t>
  </si>
  <si>
    <t>0,01</t>
  </si>
  <si>
    <t>21</t>
  </si>
  <si>
    <t>15</t>
  </si>
  <si>
    <t>REKAPITULACE STAVBY</t>
  </si>
  <si>
    <t xml:space="preserve">v ---  níže se nacházejí doplnkové a pomocné údaje k sestavám  --- v</t>
  </si>
  <si>
    <t>Návod na vyplnění</t>
  </si>
  <si>
    <t>0,001</t>
  </si>
  <si>
    <t>Kód:</t>
  </si>
  <si>
    <t>2018056</t>
  </si>
  <si>
    <t>Měnit lze pouze buňky se žlutým podbarvením!_x000d_
_x000d_
1) v Rekapitulaci stavby vyplňte údaje o Uchazeči (přenesou se do ostatních sestav i v jiných listech)_x000d_
_x000d_
2) na vybraných listech vyplňte v sestavě Soupis prací ceny u položek_x000d_
_x000d_
Podrobnosti k vyplnění naleznete na poslední záložce s Pokyny pro vyplnění</t>
  </si>
  <si>
    <t>Stavba:</t>
  </si>
  <si>
    <t>Stavební úpravy objektu U dráhy 11, 318 00 Plzeň</t>
  </si>
  <si>
    <t>KSO:</t>
  </si>
  <si>
    <t>801 49</t>
  </si>
  <si>
    <t>CC-CZ:</t>
  </si>
  <si>
    <t>12637</t>
  </si>
  <si>
    <t>Místo:</t>
  </si>
  <si>
    <t>Plzeň</t>
  </si>
  <si>
    <t>Datum:</t>
  </si>
  <si>
    <t>18. 7. 2018</t>
  </si>
  <si>
    <t>CZ-CPV:</t>
  </si>
  <si>
    <t>45000000-7</t>
  </si>
  <si>
    <t>CZ-CPA:</t>
  </si>
  <si>
    <t>41.00.28</t>
  </si>
  <si>
    <t>Zadavatel:</t>
  </si>
  <si>
    <t>IČ:</t>
  </si>
  <si>
    <t/>
  </si>
  <si>
    <t>Hvězdárna v Rokycanech a Plzni, p.o.</t>
  </si>
  <si>
    <t>DIČ:</t>
  </si>
  <si>
    <t>Uchazeč:</t>
  </si>
  <si>
    <t>Vyplň údaj</t>
  </si>
  <si>
    <t>Projektant:</t>
  </si>
  <si>
    <t>Ing. Martin Volf</t>
  </si>
  <si>
    <t>True</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</si>
  <si>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</si>
  <si>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</si>
  <si>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</si>
  <si>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</si>
  <si>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</si>
  <si>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</si>
  <si>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</si>
  <si>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</si>
  <si>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</si>
  <si>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</si>
  <si>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</si>
  <si>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</si>
  <si>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</si>
  <si>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</si>
  <si>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</si>
  <si>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</si>
  <si>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</si>
  <si>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</si>
  <si>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Objekt, Soupis prací</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</si>
  <si>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</si>
  <si>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</si>
  <si>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</si>
  <si>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</si>
  <si>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</si>
  <si>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</si>
  <si>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</si>
  <si>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</si>
  <si>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</si>
  <si>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</si>
  <si>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</si>
  <si>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</si>
  <si>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</si>
  <si>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</si>
  <si>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</si>
  <si>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</si>
  <si>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</si>
  <si>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</si>
  <si>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</si>
  <si>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</si>
  <si>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</si>
  <si>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</si>
  <si>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01</t>
  </si>
  <si>
    <t>Vedlejší rozpočtové náklady</t>
  </si>
  <si>
    <t>STA</t>
  </si>
  <si>
    <t>1</t>
  </si>
  <si>
    <t>{cb25ada6-3a7d-4d1e-9149-02febfa3f588}</t>
  </si>
  <si>
    <t>2</t>
  </si>
  <si>
    <t>02</t>
  </si>
  <si>
    <t>Půdní vestavba</t>
  </si>
  <si>
    <t>{2db729cf-cbd2-49ef-8591-113bf8acf44b}</t>
  </si>
  <si>
    <t>02.1</t>
  </si>
  <si>
    <t>Stavebně konstrukční část</t>
  </si>
  <si>
    <t>Soupis</t>
  </si>
  <si>
    <t>{601668af-72fa-4d37-8b53-b911e111ab93}</t>
  </si>
  <si>
    <t>02.2</t>
  </si>
  <si>
    <t>Elektroinstalace</t>
  </si>
  <si>
    <t>{e50522f8-e3d3-4aa3-831b-d7fb2ee0000b}</t>
  </si>
  <si>
    <t>1) Krycí list soupisu</t>
  </si>
  <si>
    <t>2) Rekapitulace</t>
  </si>
  <si>
    <t>3) Soupis prací</t>
  </si>
  <si>
    <t>Zpět na list:</t>
  </si>
  <si>
    <t>Rekapitulace stavby</t>
  </si>
  <si>
    <t>KRYCÍ LIST SOUPISU</t>
  </si>
  <si>
    <t>Objekt:</t>
  </si>
  <si>
    <t>01 - Vedlejší rozpočtové náklady</t>
  </si>
  <si>
    <t>REKAPITULACE ČLENĚNÍ SOUPISU PRACÍ</t>
  </si>
  <si>
    <t>Kód dílu - Popis</t>
  </si>
  <si>
    <t>Cena celkem [CZK]</t>
  </si>
  <si>
    <t>Náklady soupisu celkem</t>
  </si>
  <si>
    <t>-1</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</si>
  <si>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</si>
  <si>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</si>
  <si>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</si>
  <si>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</si>
  <si>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</si>
  <si>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</si>
  <si>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</si>
  <si>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Popis</t>
  </si>
  <si>
    <t>MJ</t>
  </si>
  <si>
    <t>Množství</t>
  </si>
  <si>
    <t>J.cena [CZK]</t>
  </si>
  <si>
    <t>Cenová soustava</t>
  </si>
  <si>
    <t>Poznámka</t>
  </si>
  <si>
    <t>J. Nh [h]</t>
  </si>
  <si>
    <t>Nh celkem [h]</t>
  </si>
  <si>
    <t>J. hmotnost_x000d_
[t]</t>
  </si>
  <si>
    <t>Hmotnost_x000d_
celkem [t]</t>
  </si>
  <si>
    <t>J. suť [t]</t>
  </si>
  <si>
    <t>Suť Celkem [t]</t>
  </si>
  <si>
    <t>VRN</t>
  </si>
  <si>
    <t>5</t>
  </si>
  <si>
    <t>ROZPOCET</t>
  </si>
  <si>
    <t>VRN1</t>
  </si>
  <si>
    <t>Průzkumné, geodetické a projektové práce</t>
  </si>
  <si>
    <t>K</t>
  </si>
  <si>
    <t>010001000</t>
  </si>
  <si>
    <t>Kč</t>
  </si>
  <si>
    <t>CS ÚRS 2018 02</t>
  </si>
  <si>
    <t>1024</t>
  </si>
  <si>
    <t>-806240694</t>
  </si>
  <si>
    <t>013254000</t>
  </si>
  <si>
    <t>Dokumentace skutečného provedení stavby</t>
  </si>
  <si>
    <t>-1984849159</t>
  </si>
  <si>
    <t>VRN3</t>
  </si>
  <si>
    <t>Zařízení staveniště</t>
  </si>
  <si>
    <t>3</t>
  </si>
  <si>
    <t>030001000</t>
  </si>
  <si>
    <t>513132366</t>
  </si>
  <si>
    <t>VRN4</t>
  </si>
  <si>
    <t>Inženýrská činnost</t>
  </si>
  <si>
    <t>4</t>
  </si>
  <si>
    <t>041403000</t>
  </si>
  <si>
    <t>Koordinátor BOZP na staveništi</t>
  </si>
  <si>
    <t>2139871851</t>
  </si>
  <si>
    <t>042503000</t>
  </si>
  <si>
    <t>Plán BOZP na staveništi</t>
  </si>
  <si>
    <t>204886568</t>
  </si>
  <si>
    <t>VRN9</t>
  </si>
  <si>
    <t>Ostatní náklady</t>
  </si>
  <si>
    <t>6</t>
  </si>
  <si>
    <t>091504000</t>
  </si>
  <si>
    <t>Náklady související s publikační činností</t>
  </si>
  <si>
    <t>-697177475</t>
  </si>
  <si>
    <t>02 - Půdní vestavba</t>
  </si>
  <si>
    <t>Soupis:</t>
  </si>
  <si>
    <t>02.1 - Stavebně konstrukční část</t>
  </si>
  <si>
    <t>HSV - Práce a dodávky HSV</t>
  </si>
  <si>
    <t xml:space="preserve">    3 - Svislé a kompletní konstrukce</t>
  </si>
  <si>
    <t xml:space="preserve">      31 - Zdi pozemních staveb</t>
  </si>
  <si>
    <t xml:space="preserve">    4 - Vodorovné konstrukce</t>
  </si>
  <si>
    <t xml:space="preserve">      41 - Stropy a stropní konstrukce pozemních staveb</t>
  </si>
  <si>
    <t xml:space="preserve">      43 - Schodišťové konstrukce a rampy</t>
  </si>
  <si>
    <t xml:space="preserve">    6 - Úpravy povrchů, podlahy a osazování výplní</t>
  </si>
  <si>
    <t xml:space="preserve">      61 - Úprava povrchů vnitřních</t>
  </si>
  <si>
    <t xml:space="preserve">      62 - Úprava povrchů vnějších</t>
  </si>
  <si>
    <t xml:space="preserve">      64 - Osazování výplní otvorů</t>
  </si>
  <si>
    <t xml:space="preserve">    9 - Ostatní konstrukce a práce, bourání</t>
  </si>
  <si>
    <t xml:space="preserve">      94 - Lešení a stavební výtahy</t>
  </si>
  <si>
    <t xml:space="preserve">      95 - Různé dokončovací konstrukce a práce pozemních staveb</t>
  </si>
  <si>
    <t xml:space="preserve">      96 - Bourání konstrukcí</t>
  </si>
  <si>
    <t xml:space="preserve">      98 - Demolice a sanace</t>
  </si>
  <si>
    <t xml:space="preserve">    997 - Přesun sutě</t>
  </si>
  <si>
    <t xml:space="preserve">    998 - Přesun hmot</t>
  </si>
  <si>
    <t>PSV - Práce a dodávky PSV</t>
  </si>
  <si>
    <t xml:space="preserve">    712 - Povlakové krytiny</t>
  </si>
  <si>
    <t xml:space="preserve">    713 - Izolace tepelné</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</si>
  <si>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</si>
  <si>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</si>
  <si>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</si>
  <si>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</si>
  <si>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</si>
  <si>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</si>
  <si>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775 - Podlahy skládané</t>
  </si>
  <si>
    <t xml:space="preserve">    776 - Podlahy povlakové</t>
  </si>
  <si>
    <t xml:space="preserve">    783 - Dokončovací práce - nátěry</t>
  </si>
  <si>
    <t xml:space="preserve">    784 - Dokončovací práce - malby a tapety</t>
  </si>
  <si>
    <t>OST - Ostatní</t>
  </si>
  <si>
    <t>HSV</t>
  </si>
  <si>
    <t>Práce a dodávky HSV</t>
  </si>
  <si>
    <t>Svislé a kompletní konstrukce</t>
  </si>
  <si>
    <t>31</t>
  </si>
  <si>
    <t>Zdi pozemních staveb</t>
  </si>
  <si>
    <t>31123411R</t>
  </si>
  <si>
    <t>Zdivo jednovrstvé z cihel děrovaných nebroušených klasických spojených na pero a drážku na maltu LM5, pevnost cihel do P15, tl. zdiva 440 mm</t>
  </si>
  <si>
    <t>m2</t>
  </si>
  <si>
    <t>-510746452</t>
  </si>
  <si>
    <t>PSC</t>
  </si>
  <si>
    <t xml:space="preserve">Poznámka k souboru cen:_x000d_
1. Množství jednotek se určuje v m2 plochy konstrukce._x000d_
2. Do plochy zdiva se započítává plocha vyzdívky nosných ocelových koster svislých i šikmých. Tato plocha se započítává plně bez odpočtu plochy ocelových koster nosníků._x000d_
3. Od plochy zdiva se odečítá:_x000d_
a) plocha otvorů jednotlivě větší než 0,25 m2,_x000d_
b) plocha otvorů okenních, dveřních a jiných (vnějších i vnitřních) stanovená z rozměrů kótovaných ve výkresech. Při zalomeném ostění oken a balkónových dveří se šířka zmenšuje o 100 mm._x000d_
c) plocha překladů, obetonovaných hlav ocelových nosníků, věnců a jiných konstrukcí betonových a železobetonových._x000d_
4. V cenách jsou započteny i náklady na doplňkové cihly._x000d_
5. V cenách nejsou započteny náklady na:_x000d_
a) výplň kapes obvodového zdiva (např kolem oken); tyto se ocení příslušnými cenami SC 311 23-891. Výplň kapes zdiva z děrovaných cihel polystyrénem._x000d_
b) zásyp dutin první vrstvy zdiva; tyto se ocení příslušnými cenami SC 311 23-892..Zásyp dutin zdiva z děrovaných cihel._x000d_
</t>
  </si>
  <si>
    <t>VV</t>
  </si>
  <si>
    <t>(2,7*2,915)</t>
  </si>
  <si>
    <t>-(0,9*2,02) "2/L</t>
  </si>
  <si>
    <t>(1,73*2,915)*2+((0,33*(2,915+2,703)/2))*2+((0,375*(2,703+2,47)/2))*2</t>
  </si>
  <si>
    <t>-(0,9*2,02)*2 "2/L</t>
  </si>
  <si>
    <t>(6,63*2)</t>
  </si>
  <si>
    <t>(3,64*2,09)</t>
  </si>
  <si>
    <t>-(1,2*0,85) "okno 1</t>
  </si>
  <si>
    <t>Součet</t>
  </si>
  <si>
    <t>311341152</t>
  </si>
  <si>
    <t>Nadzákladové zdi z betonu lehkého keramického nosné LC 12/13</t>
  </si>
  <si>
    <t>m3</t>
  </si>
  <si>
    <t>455026671</t>
  </si>
  <si>
    <t>"1/Z; výplň trubky lehčeným betonem</t>
  </si>
  <si>
    <t>(3,14*(0,28^2))*1,15</t>
  </si>
  <si>
    <t>317168052</t>
  </si>
  <si>
    <t>Překlady keramické vysoké osazené do maltového lože, šířky překladu 70 mm výšky 238 mm, délky 1250 mm</t>
  </si>
  <si>
    <t>kus</t>
  </si>
  <si>
    <t>-1185344336</t>
  </si>
  <si>
    <t xml:space="preserve">Poznámka k souboru cen:_x000d_
1. V cenách -80.. až – 82.. (překlady ploché, vysoké a roletové) jsou započteny i náklady na:_x000d_
a) očištění podkladu pod překladem a jeho navlhčení vodou, rozprostření malty pod ložnou plochu, osazení překladu do vodorovné polohy a začištění vytlačené malty,_x000d_
b) dodání příslušného překladu předepsané délky,_x000d_
c) dočasné montážní podepření plochých překladů tak, aby vzdálenost mezi podporou a okrajem otvoru nebo mezi podporami byla maximálně 1 m._x000d_
2. V cenách -83.. (překlady složené roletové) jsou započteny i náklady na:_x000d_
a) očištění podkladů pod překladem a jeho navlhčení vodou, rozprostření malty pod ložnou plochu, osazení překladu do vodorovné polohy a začištění vytlačené malty,_x000d_
b) dodání vnitřního keramobetonového překladu a vnějšího tepelněizolačního dílu příslušné délky, včetně izolace z pěnového polystyrénu (u zdiva tl. 400 mm), případně vysokého překladu (u zdiva tl. 440 mm),_x000d_
c) betonáž mezery mezi překladem a tepelněizolačním dílem z betonu třídy C 16/20; tato betonáž se provádí u překladů dlouhých 2000 mm a více zároveň s betonáží stropní konstrukce a ztužujícího věnce,_x000d_
d) dočasné montážní podepření zespodu v celé světlé délce překladu s dvěma podporami ve třetinách šířky otvoru a dvěma podporami po krajích otvoru - platí pouze pro překlady delší než 2000 mm, včetně._x000d_
3. V cenách -84.. (překlady vysoké spřažené) jsou započteny i náklady na:_x000d_
a) očištění podkladů pod překladem a jeho navlhčení vodou, rozprostření malty pod ložnou plochu, osazení překladu do vodorovné polohy a začištění vytlačené malty,_x000d_
b) dodání keramických překladů příslušné délky,_x000d_
c) uložení a dodávku výztuže_x000d_
d) betonáž mezi překlady z betonu třídy C 20/25_x000d_
e) oboustranné bednění překladu při betonáži_x000d_
f) dočasné montážní podepření zespodu v celé světlé délce překladu_x000d_
4. V cenách -82.. a -83.. (překlady roletové) nejsou započteny náklady na:_x000d_
a) vysoký překlad a svislou izolaci v úrovni stropního věnce u složených roletových překladů; tyto se ocení samostatně,_x000d_
b) dodávku a montáž rolet, případně žaluzií; tyto se ocení samostatně._x000d_
5. V cenách -84.. (překlady vysoké spřažené) nejsou započteny náklady na:_x000d_
a) betonáž a bednění v úrovni stropního věnce; tyto se ocení samostatně,_x000d_
6. Množství jednotek se určuje v kusech překladu podle jeho celkové délky. Minimální délka uložení je stanovena:_x000d_
a) u plochých překladů na 120 mm na každé straně,_x000d_
b) u vysokých a roletových překladů délky do 1750 mm na 125mm, délky 2000 a 2250 mm na 200 mm a u délky 2500 mm a větší na 250 mm na každé straně překladu._x000d_
c) u vysokých spřažených překladů 250 mm na každé straně překladu._x000d_
</t>
  </si>
  <si>
    <t>317168054</t>
  </si>
  <si>
    <t>Překlady keramické vysoké osazené do maltového lože, šířky překladu 70 mm výšky 238 mm, délky 1750 mm</t>
  </si>
  <si>
    <t>-724906835</t>
  </si>
  <si>
    <t>317998112</t>
  </si>
  <si>
    <t>Izolace tepelná mezi překlady z pěnového polystyrénu výšky 24 cm, tloušťky 70 mm</t>
  </si>
  <si>
    <t>m</t>
  </si>
  <si>
    <t>1791160821</t>
  </si>
  <si>
    <t>(1,25*2)*12</t>
  </si>
  <si>
    <t>(1,75*2)*4</t>
  </si>
  <si>
    <t>Vodorovné konstrukce</t>
  </si>
  <si>
    <t>41</t>
  </si>
  <si>
    <t>Stropy a stropní konstrukce pozemních staveb</t>
  </si>
  <si>
    <t>413941123</t>
  </si>
  <si>
    <t>Osazování ocelových válcovaných nosníků ve stropech I nebo IE nebo U nebo UE nebo L č. 14 až 22 nebo výšky do 220 mm</t>
  </si>
  <si>
    <t>t</t>
  </si>
  <si>
    <t>1780361104</t>
  </si>
  <si>
    <t xml:space="preserve">Poznámka k souboru cen:_x000d_
1. Ceny jsou určeny pro zednické osazování na cementovou maltu (min. MC-15)._x000d_
2. Dodávka ocelových nosníků se oceňuje ve specifikaci._x000d_
3. Ztratné lze dohodnout ve směrné výši 8 % na krytí nákladů na řezání příslušných délek z hutních délek nosníků a na zbytkový odpad (prořez)._x000d_
</t>
  </si>
  <si>
    <t>(6*2)*12,9/1000 "IPE 140</t>
  </si>
  <si>
    <t>(0,28*22)*1,96/1000 "pásek 50/5 mm</t>
  </si>
  <si>
    <t>7</t>
  </si>
  <si>
    <t>M</t>
  </si>
  <si>
    <t>13010746</t>
  </si>
  <si>
    <t>ocel profilová IPE 140 jakost 11 375</t>
  </si>
  <si>
    <t>8</t>
  </si>
  <si>
    <t>66041594</t>
  </si>
  <si>
    <t>0,155*1,1 'Přepočtené koeficientem množství</t>
  </si>
  <si>
    <t>1301035R</t>
  </si>
  <si>
    <t>ocel pásová válcovaná za studena 50x5mm</t>
  </si>
  <si>
    <t>-1294735930</t>
  </si>
  <si>
    <t>0,012*1,1 'Přepočtené koeficientem množství</t>
  </si>
  <si>
    <t>43</t>
  </si>
  <si>
    <t>Schodišťové konstrukce a rampy</t>
  </si>
  <si>
    <t>9</t>
  </si>
  <si>
    <t>430321313</t>
  </si>
  <si>
    <t>Schodišťové konstrukce a rampy z betonu železového (bez výztuže) stupně, schodnice, ramena, podesty s nosníky tř. C 16/20</t>
  </si>
  <si>
    <t>-1717047232</t>
  </si>
  <si>
    <t>(1,2*0,154) "schody z lehčeného betonu</t>
  </si>
  <si>
    <t>10</t>
  </si>
  <si>
    <t>430361821</t>
  </si>
  <si>
    <t>Výztuž schodišťových konstrukcí a ramp stupňů, schodnic, ramen, podest s nosníky z betonářské oceli 10 505 (R) nebo BSt 500</t>
  </si>
  <si>
    <t>-1716024020</t>
  </si>
  <si>
    <t>(1,2*8)*0,395/1000</t>
  </si>
  <si>
    <t>((0,16*2+0,55*2+0,08*2)*5)*0,222/1000</t>
  </si>
  <si>
    <t>((0,25*2+0,32*2+0,08*2)*5)*0,222/1000</t>
  </si>
  <si>
    <t>11</t>
  </si>
  <si>
    <t>431351121</t>
  </si>
  <si>
    <t>Bednění podest, podstupňových desek a ramp včetně podpěrné konstrukce výšky do 4 m půdorysně přímočarých zřízení</t>
  </si>
  <si>
    <t>-1992973985</t>
  </si>
  <si>
    <t>(1,2*0,175)*2</t>
  </si>
  <si>
    <t>(0,154*2)</t>
  </si>
  <si>
    <t>(1,2*0,35)</t>
  </si>
  <si>
    <t>12</t>
  </si>
  <si>
    <t>431351122</t>
  </si>
  <si>
    <t>Bednění podest, podstupňových desek a ramp včetně podpěrné konstrukce výšky do 4 m půdorysně přímočarých odstranění</t>
  </si>
  <si>
    <t>-1500183659</t>
  </si>
  <si>
    <t>Úpravy povrchů, podlahy a osazování výplní</t>
  </si>
  <si>
    <t>61</t>
  </si>
  <si>
    <t>Úprava povrchů vnitřních</t>
  </si>
  <si>
    <t>13</t>
  </si>
  <si>
    <t>612321141</t>
  </si>
  <si>
    <t>Omítka vápenocementová vnitřních ploch nanášená ručně dvouvrstvá, tloušťky jádrové omítky do 10 mm a tloušťky štuku do 3 mm štuková svislých konstrukcí stěn</t>
  </si>
  <si>
    <t>1042622747</t>
  </si>
  <si>
    <t xml:space="preserve">Poznámka k souboru cen:_x000d_
1. Pro ocenění nanášení omítek v tloušťce jádrové omítky přes 10 mm se použije příplatek za každých dalších i započatých 5 mm._x000d_
2. Omítky stropních konstrukcí nanášené na pletivo se oceňují cenami omítek žebrových stropů nebo osamělých trámů._x000d_
3. Podkladní a spojovací vrstvy se oceňují cenami souboru cen 61.13-1... této části katalogu._x000d_
</t>
  </si>
  <si>
    <t>(36,145*2) "nové omítky</t>
  </si>
  <si>
    <t>62</t>
  </si>
  <si>
    <t>Úprava povrchů vnějších</t>
  </si>
  <si>
    <t>14</t>
  </si>
  <si>
    <t>622143003</t>
  </si>
  <si>
    <t>Montáž omítkových profilů plastových nebo pozinkovaných, upevněných vtlačením do podkladní vrstvy nebo přibitím rohových s tkaninou</t>
  </si>
  <si>
    <t>-1523808052</t>
  </si>
  <si>
    <t xml:space="preserve">Poznámka k souboru cen:_x000d_
1. V cenách jsou započteny náklady na montáž profilů včetně úchytného materiálu._x000d_
2. V cenách nejsou započteny náklady na dodávku profilů, tyto se oceňují ve specifikaci, ztratné lze stanovit ve výši 5%._x000d_
3. V ceně -3004 nejsou započteny náklady na ochrannou fólii pro okna a dveře; tyto se oceňují cenou 629 99-1012 podle příslušné plochy otvoru._x000d_
</t>
  </si>
  <si>
    <t>(2,2*2) "rohy nového zdiva</t>
  </si>
  <si>
    <t>(0,85*2+1,2)*2 "okno</t>
  </si>
  <si>
    <t>((0,9+2,02*2)*2)*3 "dveře</t>
  </si>
  <si>
    <t>59051470</t>
  </si>
  <si>
    <t>lišta rohová Al 22/22 mm perforovaná</t>
  </si>
  <si>
    <t>74845920</t>
  </si>
  <si>
    <t>39,84*1,05 'Přepočtené koeficientem množství</t>
  </si>
  <si>
    <t>16</t>
  </si>
  <si>
    <t>622143004</t>
  </si>
  <si>
    <t>Montáž omítkových profilů plastových nebo pozinkovaných, upevněných vtlačením do podkladní vrstvy nebo přibitím začišťovacích samolepících pro vytvoření dilatujícího spoje s okenním rámem</t>
  </si>
  <si>
    <t>1121328152</t>
  </si>
  <si>
    <t>(0,85*2+1,2) "okno</t>
  </si>
  <si>
    <t>17</t>
  </si>
  <si>
    <t>59051476</t>
  </si>
  <si>
    <t>profil okenní začišťovací se sklovláknitou armovací tkaninou 9 mm/2,4 m</t>
  </si>
  <si>
    <t>1036434107</t>
  </si>
  <si>
    <t>2,9*1,05 'Přepočtené koeficientem množství</t>
  </si>
  <si>
    <t>64</t>
  </si>
  <si>
    <t>Osazování výplní otvorů</t>
  </si>
  <si>
    <t>18</t>
  </si>
  <si>
    <t>644941112</t>
  </si>
  <si>
    <t>Montáž průvětrníků nebo mřížek odvětrávacích velikosti přes 150 x 200 do 300 x 300 mm</t>
  </si>
  <si>
    <t>-190184008</t>
  </si>
  <si>
    <t xml:space="preserve">Poznámka k souboru cen:_x000d_
1. V cenách nejsou započteny náklady na dodávku průvětrníku nebo mřížky, tyto se oceňují ve specifikaci._x000d_
</t>
  </si>
  <si>
    <t>1 "ozn. 3/O; specifikace viz D.1.1.12</t>
  </si>
  <si>
    <t>19</t>
  </si>
  <si>
    <t>5534142R</t>
  </si>
  <si>
    <t>mřížka větrací nerezová 600 x 800 mm</t>
  </si>
  <si>
    <t>-1206656408</t>
  </si>
  <si>
    <t>Ostatní konstrukce a práce, bourání</t>
  </si>
  <si>
    <t>94</t>
  </si>
  <si>
    <t>Lešení a stavební výtahy</t>
  </si>
  <si>
    <t>20</t>
  </si>
  <si>
    <t>949101112</t>
  </si>
  <si>
    <t>Lešení pomocné pracovní pro objekty pozemních staveb pro zatížení do 150 kg/m2, o výšce lešeňové podlahy přes 1,9 do 3,5 m</t>
  </si>
  <si>
    <t>-1152255403</t>
  </si>
  <si>
    <t xml:space="preserve">Poznámka k souboru cen:_x000d_
1. V ceně jsou započteny i náklady na montáž, opotřebení a demontáž lešení._x000d_
2. V ceně nejsou započteny náklady na manipulaci s lešením; tyto jsou již zahrnuty v cenách příslušných stavebních prací._x000d_
3. Množství měrných jednotek se určuje m2 podlahové plochy, na které se práce provádí._x000d_
</t>
  </si>
  <si>
    <t>"Podkroví</t>
  </si>
  <si>
    <t>4,48 "Chodba</t>
  </si>
  <si>
    <t>16,66 "Zázemí pozorovatelny</t>
  </si>
  <si>
    <t>22,94 "Pozorovatelna</t>
  </si>
  <si>
    <t>95</t>
  </si>
  <si>
    <t>Různé dokončovací konstrukce a práce pozemních staveb</t>
  </si>
  <si>
    <t>952901111</t>
  </si>
  <si>
    <t>Vyčištění budov nebo objektů před předáním do užívání budov bytové nebo občanské výstavby, světlé výšky podlaží do 4 m</t>
  </si>
  <si>
    <t>1693281314</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</si>
  <si>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</si>
  <si>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96</t>
  </si>
  <si>
    <t>Bourání konstrukcí</t>
  </si>
  <si>
    <t>22</t>
  </si>
  <si>
    <t>962032631</t>
  </si>
  <si>
    <t>Bourání zdiva nadzákladového z cihel nebo tvárnic komínového z cihel pálených, šamotových nebo vápenopískových nad střechou na maltu vápennou nebo vápenocementovou</t>
  </si>
  <si>
    <t>-845318813</t>
  </si>
  <si>
    <t xml:space="preserve">Poznámka k souboru cen:_x000d_
1. Bourání pilířů o průřezu přes 0,36 m2 se oceňuje příslušnými cenami -2230, -2231, -2240, -2241,-2253 a -2254 jako bourání zdiva nadzákladového cihelného._x000d_
</t>
  </si>
  <si>
    <t>(4*0,89*0,455)*2 "komíny</t>
  </si>
  <si>
    <t>23</t>
  </si>
  <si>
    <t>965081113</t>
  </si>
  <si>
    <t>Bourání podlah z dlaždic bez podkladního lože nebo mazaniny, s jakoukoliv výplní spár půdních, plochy přes 1 m2</t>
  </si>
  <si>
    <t>-1715206218</t>
  </si>
  <si>
    <t xml:space="preserve">Poznámka k souboru cen:_x000d_
1. Odsekání soklíků se oceňuje cenami souboru cen 965 08._x000d_
</t>
  </si>
  <si>
    <t>24</t>
  </si>
  <si>
    <t>965083131</t>
  </si>
  <si>
    <t>Odstranění násypu mezi stropními trámy tl. přes 200 mm jakékoliv plochy</t>
  </si>
  <si>
    <t>-125822889</t>
  </si>
  <si>
    <t>(4,48*0,3)" Chodba</t>
  </si>
  <si>
    <t>(16,66*0,3) "Zázemí pozorovatelny</t>
  </si>
  <si>
    <t>(22,94*0,3) "Pozorovatelna</t>
  </si>
  <si>
    <t>98</t>
  </si>
  <si>
    <t>Demolice a sanace</t>
  </si>
  <si>
    <t>25</t>
  </si>
  <si>
    <t>985671113</t>
  </si>
  <si>
    <t>Ztužující věnce ze železobetonu obrubní nebo příčné tř. C 20/25</t>
  </si>
  <si>
    <t>1509943392</t>
  </si>
  <si>
    <t xml:space="preserve">Poznámka k souboru cen:_x000d_
1. V cenách nejsou započteny náklady na:_x000d_
a) bednění; toto bednění se oceňuje cenami souboru cen 985 65-51 Bednění ztužujících věnců,_x000d_
b) výztuž; tato výztuž se oceňuje cenami souboru cen 985 65-61 Výztuž ztužujících věnců._x000d_
</t>
  </si>
  <si>
    <t>(3,64*0,3*0,25)</t>
  </si>
  <si>
    <t>(1,73*0,3*0,25)*2</t>
  </si>
  <si>
    <t>((0,35+0,375)*0,3*0,25)*2</t>
  </si>
  <si>
    <t>(4,55*0,3*0,25)*2</t>
  </si>
  <si>
    <t>26</t>
  </si>
  <si>
    <t>985675111</t>
  </si>
  <si>
    <t>Bednění ztužujících věnců zřízení</t>
  </si>
  <si>
    <t>1936324686</t>
  </si>
  <si>
    <t xml:space="preserve">Poznámka k souboru cen:_x000d_
1. V ceně jsou započteny i náklady očištění bednění._x000d_
</t>
  </si>
  <si>
    <t>(6,175*2+2,7*2)*0,25</t>
  </si>
  <si>
    <t>(7,095*2+3,64*2)*0,25</t>
  </si>
  <si>
    <t>27</t>
  </si>
  <si>
    <t>985675121</t>
  </si>
  <si>
    <t>Bednění ztužujících věnců odstranění</t>
  </si>
  <si>
    <t>1793126289</t>
  </si>
  <si>
    <t>28</t>
  </si>
  <si>
    <t>985676112</t>
  </si>
  <si>
    <t>Výztuž ztužujících věnců z oceli 10 505 (R) nebo BSt 500</t>
  </si>
  <si>
    <t>348767418</t>
  </si>
  <si>
    <t xml:space="preserve">Poznámka k souboru cen:_x000d_
1. Ceny jsou určeny pro jakýkoliv průměr výztužné oceli._x000d_
2. V cenách jsou započteny i náklady na vázání výztuže drátem, popř. na svary nahrazující vázání výztuže drátem._x000d_
</t>
  </si>
  <si>
    <t>1,598*80/1000 "předpoklad vyztužení věnců</t>
  </si>
  <si>
    <t>997</t>
  </si>
  <si>
    <t>Přesun sutě</t>
  </si>
  <si>
    <t>29</t>
  </si>
  <si>
    <t>997002611</t>
  </si>
  <si>
    <t>Nakládání suti a vybouraných hmot na dopravní prostředek pro vodorovné přemístění</t>
  </si>
  <si>
    <t>331564494</t>
  </si>
  <si>
    <t xml:space="preserve">Poznámka k souboru cen:_x000d_
1. Cena platí i pro překládání při lomené dopravě._x000d_
2. Cenu nelze použít při dopravě po železnici, po vodě nebo ručně._x000d_
</t>
  </si>
  <si>
    <t>30</t>
  </si>
  <si>
    <t>997013212</t>
  </si>
  <si>
    <t>Vnitrostaveništní doprava suti a vybouraných hmot vodorovně do 50 m svisle ručně (nošením po schodech) pro budovy a haly výšky přes 6 do 9 m</t>
  </si>
  <si>
    <t>507920381</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</si>
  <si>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</si>
  <si>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997013501</t>
  </si>
  <si>
    <t>Odvoz suti a vybouraných hmot na skládku nebo meziskládku se složením, na vzdálenost do 1 km</t>
  </si>
  <si>
    <t>-223476180</t>
  </si>
  <si>
    <t xml:space="preserve">Poznámka k souboru cen:_x000d_
1. Délka odvozu suti je vzdálenost od místa naložení suti na dopravní prostředek až po místo složení na určené skládce nebo meziskládce._x000d_
2. V ceně -3501 jsou započteny i náklady na složení suti na skládku nebo meziskládku._x000d_
3. Ceny jsou určeny pro odvoz suti na skládku nebo meziskládku jakýmkoliv způsobem silniční dopravy (i prostřednictvím kontejnerů)._x000d_
4. Odvoz suti z meziskládky se oceňuje cenou 997 01-3511._x000d_
</t>
  </si>
  <si>
    <t>32</t>
  </si>
  <si>
    <t>997013509</t>
  </si>
  <si>
    <t>Odvoz suti a vybouraných hmot na skládku nebo meziskládku se složením, na vzdálenost Příplatek k ceně za každý další i započatý 1 km přes 1 km</t>
  </si>
  <si>
    <t>-1430428173</t>
  </si>
  <si>
    <t>25,673*15 'Přepočtené koeficientem množství</t>
  </si>
  <si>
    <t>33</t>
  </si>
  <si>
    <t>997013831</t>
  </si>
  <si>
    <t>Poplatek za uložení stavebního odpadu na skládce (skládkovné) směsného stavebního a demoličního zatříděného do Katalogu odpadů pod kódem 170 904</t>
  </si>
  <si>
    <t>402302711</t>
  </si>
  <si>
    <t xml:space="preserve">Poznámka k souboru cen:_x000d_
1. Ceny uvedené v souboru cen je doporučeno upravit podle aktuálních cen místně příslušné skládky odpadů._x000d_
2. Uložení odpadů neuvedených v souboru cen se oceňuje individuálně._x000d_
3. V cenách je započítán poplatek za ukládaní odpadu dle zákona 185/2001 Sb._x000d_
4. Případné drcení stavebního odpadu lze ocenit souborem cen 997 00-60 Drcení stavebního odpadu z katalogu 800-6 Demolice objektů._x000d_
</t>
  </si>
  <si>
    <t>998</t>
  </si>
  <si>
    <t>Přesun hmot</t>
  </si>
  <si>
    <t>34</t>
  </si>
  <si>
    <t>998018002</t>
  </si>
  <si>
    <t>Přesun hmot pro budovy občanské výstavby, bydlení, výrobu a služby ruční - bez užití mechanizace vodorovná dopravní vzdálenost do 100 m pro budovy s jakoukoliv nosnou konstrukcí výšky přes 6 do 12 m</t>
  </si>
  <si>
    <t>732560017</t>
  </si>
  <si>
    <t xml:space="preserve">Poznámka k souboru cen:_x000d_
1. Ceny -7001 až -7006 lze použít v případě, kdy dochází ke ztížení přesunu např. tím, že není možné instalovat jeřáb._x000d_
2. K cenám -7001 až -7006 lze použít příplatky za zvětšený přesun -1014 až -1019, -2034 až -2039 nebo -2114 až 2119._x000d_
3. Jestliže pro svislý přesun používá zařízení investora (např. výtah v budově), užijí se pro ocenění přesunu hmot ceny stanovené pro nejmenší výšku, tj. 6 m._x000d_
</t>
  </si>
  <si>
    <t>PSV</t>
  </si>
  <si>
    <t>Práce a dodávky PSV</t>
  </si>
  <si>
    <t>712</t>
  </si>
  <si>
    <t>Povlakové krytiny</t>
  </si>
  <si>
    <t>35</t>
  </si>
  <si>
    <t>712391171</t>
  </si>
  <si>
    <t>Provedení povlakové krytiny střech plochých do 10° -ostatní práce provedení vrstvy textilní podkladní</t>
  </si>
  <si>
    <t>-253903064</t>
  </si>
  <si>
    <t xml:space="preserve">Poznámka k souboru cen:_x000d_
1. Cenami -9095 až -9097 lze oceňovat jen tehdy, nepřesáhne-li součet plochy vodorovné a svislé izolační vrstvy 10 m2._x000d_
2. Cenou -9095 až -9097 nelze oceňovat opravy a údržbu povlakové krytiny._x000d_
</t>
  </si>
  <si>
    <t>36</t>
  </si>
  <si>
    <t>68536750</t>
  </si>
  <si>
    <t>textilie technická ochranná ze syntetických vláken 350g/m2</t>
  </si>
  <si>
    <t>kg</t>
  </si>
  <si>
    <t>-63201975</t>
  </si>
  <si>
    <t>44,08*1,15 'Přepočtené koeficientem množství</t>
  </si>
  <si>
    <t>37</t>
  </si>
  <si>
    <t>998712102</t>
  </si>
  <si>
    <t>Přesun hmot pro povlakové krytiny stanovený z hmotnosti přesunovaného materiálu vodorovná dopravní vzdálenost do 50 m v objektech výšky přes 6 do 12 m</t>
  </si>
  <si>
    <t>-1713052351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</si>
  <si>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-2181 pro přesun prováděný bez použití mechanizace, tj. za ztížených podmínek, lze použít pouze pro hmotnost materiálu, která se tímto způsobem skutečně přemísťuje._x000d_
</t>
  </si>
  <si>
    <t>713</t>
  </si>
  <si>
    <t>Izolace tepelné</t>
  </si>
  <si>
    <t>38</t>
  </si>
  <si>
    <t>713121111</t>
  </si>
  <si>
    <t>Montáž tepelné izolace podlah rohožemi, pásy, deskami, dílci, bloky (izolační materiál ve specifikaci) kladenými volně jednovrstvá</t>
  </si>
  <si>
    <t>-1024830472</t>
  </si>
  <si>
    <t xml:space="preserve">Poznámka k souboru cen:_x000d_
1. Množství tepelné izolace podlah okrajovými pásky k ceně -1211 se určuje v m projektované délky obložení (bez přesahů) na obvodu podlahy._x000d_
</t>
  </si>
  <si>
    <t>39</t>
  </si>
  <si>
    <t>63151434</t>
  </si>
  <si>
    <t>deska tepelně izolační minerální plovoucích podlah λ=0,036-0,037 tl 20mm</t>
  </si>
  <si>
    <t>-351115202</t>
  </si>
  <si>
    <t>44,08*1,02 'Přepočtené koeficientem množství</t>
  </si>
  <si>
    <t>40</t>
  </si>
  <si>
    <t>713122111</t>
  </si>
  <si>
    <t>Izolace pro pochozí půdy parotěsná vrstva na ploše vodorovné V</t>
  </si>
  <si>
    <t>-113795837</t>
  </si>
  <si>
    <t xml:space="preserve">Poznámka k souboru cen:_x000d_
1. V cenách nejsou započteny náklady na montáž podlahové konstrukce; tyto se oceňují cenami katalogu 762 části A01 např. 762 51-..Podlahové konstrukce podkladové._x000d_
</t>
  </si>
  <si>
    <t>713122125</t>
  </si>
  <si>
    <t>Izolace pro pochozí půdy nosný rošt z EPS trámců, osová vzdálenost trámů do 600 mm tloušťky 300 mm</t>
  </si>
  <si>
    <t>2084345551</t>
  </si>
  <si>
    <t>"Chodba</t>
  </si>
  <si>
    <t>(0,615*0,1)*5 "trámce</t>
  </si>
  <si>
    <t>((0,455+0,355)*0,1)*5 "kříže</t>
  </si>
  <si>
    <t>((0,51+0,41)*0,1)*5 "kříže</t>
  </si>
  <si>
    <t>"Zázemí pozorovatelny</t>
  </si>
  <si>
    <t>(1,935*0,1)*6 "trámce</t>
  </si>
  <si>
    <t>(1*0,1)*6 "trámce</t>
  </si>
  <si>
    <t>((0,5+0,4)*0,1)*18 "kříže</t>
  </si>
  <si>
    <t>"Pozorovatelna</t>
  </si>
  <si>
    <t>(2*0,1)*8 "trámce</t>
  </si>
  <si>
    <t>(1*0,1)*7 "trámce</t>
  </si>
  <si>
    <t>((0,5+0,4)*0,1)*25 "kříže</t>
  </si>
  <si>
    <t>42</t>
  </si>
  <si>
    <t>713122132</t>
  </si>
  <si>
    <t>Izolace pro pochozí půdy izolace tepelná vkládaná mezi rošty z EPS dvouvrstvá tloušťky 200 mm</t>
  </si>
  <si>
    <t>623982516</t>
  </si>
  <si>
    <t>"zázemí pozorovatelny</t>
  </si>
  <si>
    <t>((0,9*0,59)*5+(0,9*0,21))</t>
  </si>
  <si>
    <t>((0,835*0,59)*5+(0,835*0,21))</t>
  </si>
  <si>
    <t>((1*0,59)*5+(1*0,21))</t>
  </si>
  <si>
    <t>"chodba</t>
  </si>
  <si>
    <t>(0,615*0,155)</t>
  </si>
  <si>
    <t>(0,615*0,59)*4</t>
  </si>
  <si>
    <t>(0,615*0,165)</t>
  </si>
  <si>
    <t>(0,51*0,49)</t>
  </si>
  <si>
    <t>(1,055*0,47)</t>
  </si>
  <si>
    <t>(0,59*0,47)</t>
  </si>
  <si>
    <t>(0,1*0,47)</t>
  </si>
  <si>
    <t>"pozorovatelna</t>
  </si>
  <si>
    <t>(0,9*0,59)*7</t>
  </si>
  <si>
    <t>(0,9*0,21)</t>
  </si>
  <si>
    <t>(0,9*0,49)</t>
  </si>
  <si>
    <t>(0,9*0,59)*6</t>
  </si>
  <si>
    <t>(1*0,3)</t>
  </si>
  <si>
    <t>(1*0,59)*6</t>
  </si>
  <si>
    <t>(1*0,21)</t>
  </si>
  <si>
    <t>713122135</t>
  </si>
  <si>
    <t>Izolace pro pochozí půdy izolace tepelná vkládaná mezi rošty z EPS dvouvrstvá tloušťky 300 mm</t>
  </si>
  <si>
    <t>-1157999149</t>
  </si>
  <si>
    <t>(0,155+0,1*5+0,59*3+0,165)*0,455</t>
  </si>
  <si>
    <t>(0,49*0,3)</t>
  </si>
  <si>
    <t>((0,035+0,1*6+0,59*5+0,21)*0,51)*2</t>
  </si>
  <si>
    <t>(0,035+0,1*6+0,59*5+0,21)*0,50</t>
  </si>
  <si>
    <t>(0,035+0,1*6+0,59*5+0,21)*0,2</t>
  </si>
  <si>
    <t>(0,1*8+0,59*7+0,21)*0,51</t>
  </si>
  <si>
    <t>(0,1*8+0,59*7+0,21)*0,2</t>
  </si>
  <si>
    <t>(0,035+0,1*7+0,3+0,59*4+0,21+1,28)*0,51</t>
  </si>
  <si>
    <t>44</t>
  </si>
  <si>
    <t>713151111</t>
  </si>
  <si>
    <t>Montáž tepelné izolace střech šikmých rohožemi, pásy, deskami (izolační materiál ve specifikaci) kladenými volně mezi krokve</t>
  </si>
  <si>
    <t>1603583987</t>
  </si>
  <si>
    <t xml:space="preserve">Poznámka k souboru cen:_x000d_
1. V cenách -1141 až -1147 nejsou započteny náklady na podkladní rošt a olištování zdí; tyto se oceňují pro kovový rošt cenami souboru 763 12-16 katalogu 763 - Konstrukce suché výstavby nebo pro dřevěný rošt cenami souboru 766 41-72 katalogu 766 – Konstrukce truhlářské._x000d_
2. V cenách -1211 až -1218 nejsou započteny náklady na osazení latí pokud rozteč krokví je větší než 1000 mm; tyto se oceňují cenami souboru 762 34-.. Bednění a laťování katalogu 762 - Konstrukce tesařské._x000d_
</t>
  </si>
  <si>
    <t>"skladba S1 (střecha nad schodištěm)</t>
  </si>
  <si>
    <t>(5,27*3,64)</t>
  </si>
  <si>
    <t>"Skladba S2 (zateplení střechy stávající)</t>
  </si>
  <si>
    <t>(3,08*4,2)</t>
  </si>
  <si>
    <t>"Skladba S3 (zateplení stropu z kleštin)</t>
  </si>
  <si>
    <t>(3,75*9,27)</t>
  </si>
  <si>
    <t>45</t>
  </si>
  <si>
    <t>63148104</t>
  </si>
  <si>
    <t>deska tepelně izolační minerální univerzální λ=0,038-0,039 tl 100mm</t>
  </si>
  <si>
    <t>805067400</t>
  </si>
  <si>
    <t>32,119*1,02 'Přepočtené koeficientem množství</t>
  </si>
  <si>
    <t>46</t>
  </si>
  <si>
    <t>63148105</t>
  </si>
  <si>
    <t>deska tepelně izolační minerální univerzální λ=0,038-0,039 tl 120mm</t>
  </si>
  <si>
    <t>-472847321</t>
  </si>
  <si>
    <t>34,763*1,02 'Přepočtené koeficientem množství</t>
  </si>
  <si>
    <t>47</t>
  </si>
  <si>
    <t>713151121</t>
  </si>
  <si>
    <t>Montáž tepelné izolace střech šikmých rohožemi, pásy, deskami (izolační materiál ve specifikaci) kladenými volně pod krokve</t>
  </si>
  <si>
    <t>766650915</t>
  </si>
  <si>
    <t>48</t>
  </si>
  <si>
    <t>63148102</t>
  </si>
  <si>
    <t>deska tepelně izolační minerální univerzální λ=0,038-0,039 tl 60mm</t>
  </si>
  <si>
    <t>-1329543307</t>
  </si>
  <si>
    <t>49</t>
  </si>
  <si>
    <t>63148103</t>
  </si>
  <si>
    <t>deska tepelně izolační minerální univerzální λ=0,038-0,039 tl 80mm</t>
  </si>
  <si>
    <t>1087967759</t>
  </si>
  <si>
    <t>50</t>
  </si>
  <si>
    <t>713151211</t>
  </si>
  <si>
    <t>Montáž tepelné izolace střech šikmých rohožemi, pásy, deskami (izolační materiál ve specifikaci) připevněné sponkami reflexní nad krokve s difúzní spojovací páskou, tloušťka izolace do 5 mm</t>
  </si>
  <si>
    <t>214935943</t>
  </si>
  <si>
    <t>51</t>
  </si>
  <si>
    <t>63150819</t>
  </si>
  <si>
    <t>fólie difuzní 15 x 500 cm</t>
  </si>
  <si>
    <t>-1015938311</t>
  </si>
  <si>
    <t>19,183*1,05 'Přepočtené koeficientem množství</t>
  </si>
  <si>
    <t>52</t>
  </si>
  <si>
    <t>713191132</t>
  </si>
  <si>
    <t>Montáž tepelné izolace stavebních konstrukcí - doplňky a konstrukční součásti podlah, stropů vrchem nebo střech překrytím fólií separační z PE</t>
  </si>
  <si>
    <t>-200923391</t>
  </si>
  <si>
    <t>53</t>
  </si>
  <si>
    <t>28323113</t>
  </si>
  <si>
    <t>fólie PE hydroizolační (ojemová hmotnost 950 kg/m3), š. 1,4 m tl. 2,0 mm</t>
  </si>
  <si>
    <t>803188143</t>
  </si>
  <si>
    <t>19,183*1,1 'Přepočtené koeficientem množství</t>
  </si>
  <si>
    <t>54</t>
  </si>
  <si>
    <t>998713102</t>
  </si>
  <si>
    <t>Přesun hmot pro izolace tepelné stanovený z hmotnosti přesunovaného materiálu vodorovná dopravní vzdálenost do 50 m v objektech výšky přes 6 m do 12 m</t>
  </si>
  <si>
    <t>-422938472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</si>
  <si>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-3181 pro přesun prováděný bez použití mechanizace, tj. za ztížených podmínek, lze použít pouze pro hmotnost materiálu, která se tímto způsobem skutečně přemísťuje._x000d_
</t>
  </si>
  <si>
    <t>762</t>
  </si>
  <si>
    <t>Konstrukce tesařské</t>
  </si>
  <si>
    <t>55</t>
  </si>
  <si>
    <t>762332131</t>
  </si>
  <si>
    <t>Montáž vázaných konstrukcí krovů střech pultových, sedlových, valbových, stanových čtvercového nebo obdélníkového půdorysu, z řeziva hraněného průřezové plochy do 120 cm2</t>
  </si>
  <si>
    <t>106446883</t>
  </si>
  <si>
    <t xml:space="preserve">Poznámka k souboru cen:_x000d_
1. V cenách nejsou započteny náklady na montáž kotevních želez s připojením k dřevěné konstrukci; tyto se ocení příslušnými položkami souboru cen 762 08-5 tohoto katalogu._x000d_
2. V cenách 762 33-5 nejsou započteny náklady na podpory (např. vazníky)._x000d_
</t>
  </si>
  <si>
    <t>(4,6*10) "kleštiny 60/120 mm</t>
  </si>
  <si>
    <t>24 "kleštiny 60/120 mm (bednění vrcholu)</t>
  </si>
  <si>
    <t>56</t>
  </si>
  <si>
    <t>60512125</t>
  </si>
  <si>
    <t>hranol stavební řezivo průřezu do 120cm2 do dl 6m</t>
  </si>
  <si>
    <t>307336896</t>
  </si>
  <si>
    <t>70*0,06*0,12</t>
  </si>
  <si>
    <t>0,504*1,1 'Přepočtené koeficientem množství</t>
  </si>
  <si>
    <t>57</t>
  </si>
  <si>
    <t>762332132</t>
  </si>
  <si>
    <t>Montáž vázaných konstrukcí krovů střech pultových, sedlových, valbových, stanových čtvercového nebo obdélníkového půdorysu, z řeziva hraněného průřezové plochy přes 120 do 224 cm2</t>
  </si>
  <si>
    <t>-1395080068</t>
  </si>
  <si>
    <t>(5,5*5) "krokev 100/180 mm</t>
  </si>
  <si>
    <t>3,4 "pozednice 180/100 mm</t>
  </si>
  <si>
    <t>(0,3*25) "vložky 115/120 mm</t>
  </si>
  <si>
    <t>(7,2*2) "krokev 120/150 mm</t>
  </si>
  <si>
    <t>(1,1*2) "krokev 120/150 mm</t>
  </si>
  <si>
    <t>3 "výměna 100/150 mm</t>
  </si>
  <si>
    <t>58</t>
  </si>
  <si>
    <t>60512130</t>
  </si>
  <si>
    <t>hranol stavební řezivo průřezu do 224cm2 do dl 6m</t>
  </si>
  <si>
    <t>-519932532</t>
  </si>
  <si>
    <t>((5,5*5)*0,1*0,18) "krokev 100/180 mm</t>
  </si>
  <si>
    <t>(3,4*0,18*0,1) "pozednice 180/100 mm</t>
  </si>
  <si>
    <t>((0,3*25)*0,115*0,12) "vložky 115/120 mm</t>
  </si>
  <si>
    <t>((1,1*2)*0,12*0,15) "krokev 120/150 mm</t>
  </si>
  <si>
    <t>(3*0,1*0,15) "výměna 100/150 mm</t>
  </si>
  <si>
    <t>0,745*1,1 'Přepočtené koeficientem množství</t>
  </si>
  <si>
    <t>59</t>
  </si>
  <si>
    <t>60512131</t>
  </si>
  <si>
    <t>hranol stavební řezivo průřezu do 224cm2 dl 6-8m</t>
  </si>
  <si>
    <t>2001774758</t>
  </si>
  <si>
    <t>((7,2*2)*0,12*0,15) "krokev 120/150 mm</t>
  </si>
  <si>
    <t>60</t>
  </si>
  <si>
    <t>762332133</t>
  </si>
  <si>
    <t>Montáž vázaných konstrukcí krovů střech pultových, sedlových, valbových, stanových čtvercového nebo obdélníkového půdorysu, z řeziva hraněného průřezové plochy přes 224 do 288 cm2</t>
  </si>
  <si>
    <t>-1399507301</t>
  </si>
  <si>
    <t>3 "výměna 150/150 mm</t>
  </si>
  <si>
    <t>60512135</t>
  </si>
  <si>
    <t>hranol stavební řezivo průřezu do 288cm2 do dl 6m</t>
  </si>
  <si>
    <t>171804885</t>
  </si>
  <si>
    <t>3*0,15*0,15</t>
  </si>
  <si>
    <t>0,068*1,1 'Přepočtené koeficientem množství</t>
  </si>
  <si>
    <t>762332134</t>
  </si>
  <si>
    <t>Montáž vázaných konstrukcí krovů střech pultových, sedlových, valbových, stanových čtvercového nebo obdélníkového půdorysu, z řeziva hraněného průřezové plochy přes 288 do 450 cm2</t>
  </si>
  <si>
    <t>758994984</t>
  </si>
  <si>
    <t>6 "vaznice 160/220 mm</t>
  </si>
  <si>
    <t>63</t>
  </si>
  <si>
    <t>60512141</t>
  </si>
  <si>
    <t>hranol stavební řezivo průřezu do 450cm2 dl 6-8m</t>
  </si>
  <si>
    <t>569247486</t>
  </si>
  <si>
    <t>6*0,16*0,22</t>
  </si>
  <si>
    <t>0,211*1,1 'Přepočtené koeficientem množství</t>
  </si>
  <si>
    <t>762341027</t>
  </si>
  <si>
    <t>Bednění a laťování bednění střech rovných sklonu do 60° s vyřezáním otvorů z dřevoštěpkových desek OSB šroubovaných na krokve na pero a drážku, tloušťky desky 25 mm</t>
  </si>
  <si>
    <t>-743333052</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</si>
  <si>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39-5000._x000d_
</t>
  </si>
  <si>
    <t>65</t>
  </si>
  <si>
    <t>762342441</t>
  </si>
  <si>
    <t>Bednění a laťování montáž lišt trojúhelníkových nebo kontralatí</t>
  </si>
  <si>
    <t>1539074447</t>
  </si>
  <si>
    <t>(5*5,5)</t>
  </si>
  <si>
    <t>66</t>
  </si>
  <si>
    <t>60514106</t>
  </si>
  <si>
    <t>řezivo jehličnaté lať pevnostní třída S10-13 průžez 40x60mm</t>
  </si>
  <si>
    <t>143191558</t>
  </si>
  <si>
    <t>27,5*0,04*0,06</t>
  </si>
  <si>
    <t>0,066*1,1 'Přepočtené koeficientem množství</t>
  </si>
  <si>
    <t>67</t>
  </si>
  <si>
    <t>762395000</t>
  </si>
  <si>
    <t>Spojovací prostředky krovů, bednění a laťování, nadstřešních konstrukcí svory, prkna, hřebíky, pásová ocel, vruty</t>
  </si>
  <si>
    <t>381690977</t>
  </si>
  <si>
    <t xml:space="preserve">Poznámka k souboru cen:_x000d_
1. Cena je určena pro montážní ceny souborů cen:_x000d_
a) 762 33- Montáž vázaných konstrukcí krovů,_x000d_
b) 762 34- Bednění a laťování, ceny -1210 až -2441,_x000d_
c) 762 35- Montáž nadstřešních konstrukcí,_x000d_
d) 762 36- Montáž spádových klínů._x000d_
2. Ochrana konstrukce se oceňuje samostatně, např. položkami 762 08-3 Impregnace řeziva tohoto katalogu nebo příslušnými položkami katalogu 800-783 Nátěry._x000d_
</t>
  </si>
  <si>
    <t>"řezivo krovu</t>
  </si>
  <si>
    <t>(0,554+0,82+0,259+0,075+0,232)</t>
  </si>
  <si>
    <t>68</t>
  </si>
  <si>
    <t>762511284</t>
  </si>
  <si>
    <t>Podlahové konstrukce podkladové z dřevoštěpkových desek OSB dvouvrstvých lepených na pero a drážku 2x15 mm</t>
  </si>
  <si>
    <t>-1369107915</t>
  </si>
  <si>
    <t xml:space="preserve">Poznámka k souboru cen:_x000d_
1. V cenách -1123 až -2225 Podlahové konstrukce podkladové z desek dřevoštěpkových a cementotřískových jsou započteny i náklady na dodávku spojovacích prostředků, na tyto položky se nevztahuje ocenění dodávky spojovacích prostředků._x000d_
</t>
  </si>
  <si>
    <t>69</t>
  </si>
  <si>
    <t>762595001</t>
  </si>
  <si>
    <t>Spojovací prostředky podlah a podkladových konstrukcí hřebíky, vruty</t>
  </si>
  <si>
    <t>1461634052</t>
  </si>
  <si>
    <t xml:space="preserve">Poznámka k souboru cen:_x000d_
1. Cena -5001 je určena pro montážní ceny souborů cen : 762 51- Podlahové konstrukce podkladové, ceny -2235 až - 2255, 762 52- Položení podlah, 762 59- Zakrytí kanálů a výkopů_x000d_
2. Ochrana konstrukce se oceňuje samostatně, např. položkami 762 08-3 Impregnace řeziva, tohoto katalogu, nebo příslušnými položkami katalogu 800-783 Nátěry._x000d_
</t>
  </si>
  <si>
    <t>70</t>
  </si>
  <si>
    <t>998762102</t>
  </si>
  <si>
    <t>Přesun hmot pro konstrukce tesařské stanovený z hmotnosti přesunovaného materiálu vodorovná dopravní vzdálenost do 50 m v objektech výšky přes 6 do 12 m</t>
  </si>
  <si>
    <t>1883667663</t>
  </si>
  <si>
    <t>763</t>
  </si>
  <si>
    <t>Konstrukce suché výstavby</t>
  </si>
  <si>
    <t>71</t>
  </si>
  <si>
    <t>763111741</t>
  </si>
  <si>
    <t>Příčka ze sádrokartonových desek ostatní konstrukce a práce na příčkách ze sádrokartonových desek montáž parotěsné zábrany</t>
  </si>
  <si>
    <t>1016648594</t>
  </si>
  <si>
    <t xml:space="preserve">Poznámka k souboru cen:_x000d_
1. V cenách jsou započteny i náklady na tmelení a výztužnou pásku._x000d_
2. V cenách nejsou započteny náklady na základní penetrační nátěr; tyto se oceňují cenou cenou -1717._x000d_
3. Cenu -1524 lze použít i pro příčky s tepelnou izolací tl. 100 mm o objemové hmotnosti min. 16 kg/m3._x000d_
4. Cena -1611 Montáž nosné konstrukce je stanovena pro m2 plochy příčky._x000d_
5. Ceny -1621 až -1627 Montáž desek, -1717 Penetrační nátěr, -1718 Úprava spar separační páskou a -1771, -1772 Příplatek za rovinnost jsou stanoveny pro obě strany příčky._x000d_
6. V ceně -1611 nejsou započteny náklady na profily; tyto se oceňují ve specifikaci. Doporučené množství na 1 m2 příčky je 1,9 m profilu CW a 0,8 m profilu UW._x000d_
7. V cenách -1621 až -1627 nejsou započteny náklady na desky; tato dodávka se oceňuje ve specifikaci._x000d_
</t>
  </si>
  <si>
    <t>72</t>
  </si>
  <si>
    <t>28329210</t>
  </si>
  <si>
    <t>fólie podstřešní parotěsná PE role 1,5 x 50 m</t>
  </si>
  <si>
    <t>705221801</t>
  </si>
  <si>
    <t>126,107*1,1 'Přepočtené koeficientem množství</t>
  </si>
  <si>
    <t>73</t>
  </si>
  <si>
    <t>763121451</t>
  </si>
  <si>
    <t>Stěna předsazená ze sádrokartonových desek s nosnou konstrukcí z ocelových profilů CW, UW dvojitě opláštěná deskami protipožárními DF tl. 2 x 12,5 mm, TI tl. 50 mm, EI 45, stěna tl. 75 mm, profil 50</t>
  </si>
  <si>
    <t>1343088584</t>
  </si>
  <si>
    <t xml:space="preserve">Poznámka k souboru cen:_x000d_
1. V cenách jsou započteny i náklady na tmelení a výztužnou pásku._x000d_
2. V cenách nejsou započteny náklady na základní penetrační nátěr; tyto se oceňují cenou 763 12-1714._x000d_
3. Ceny pro předsazené stěny lepené celoplošně jsou určeny pro lepení na rovný podklad, lepené na bochánky jsou určeny pro podklad o nerovnosti do 20 mm a lepené na pásky jsou určeny pro podklad o nerovnosti přes 20 mm._x000d_
4. Ceny -1611 a -1612 Montáž nosné konstrukce je stanoveny pro m2 plochy předsazené stěny._x000d_
5. V ceně -1611 a -1612 nejsou započteny náklady na profily; tyto se oceňují ve specifikaci. Doporučené množství na 1 m2 stěny je:_x000d_
a) 1,9 m profilu CW a 0,8 m profilu UW u ceny. -1611,_x000d_
b) 1,9 m profilu CD a 0,5 m profilu UD u ceny -1612._x000d_
6. V cenách -1621 až -1641 Montáž desek nejsou započteny náklady na desky; tato dodávka se oceňuje ve specifikaci._x000d_
7. Ostatní konstrukce a práce a příplatky, neuvedené v tomto souboru cen, se oceňují cenami 763 11-17.. pro příčky ze sádrokartonových desek._x000d_
</t>
  </si>
  <si>
    <t>((5,4*2,56)*2)*2</t>
  </si>
  <si>
    <t>-(0,9*2,02)*4</t>
  </si>
  <si>
    <t>13,87*2</t>
  </si>
  <si>
    <t>(14,13*2)</t>
  </si>
  <si>
    <t>-(1,9*2,05)*2</t>
  </si>
  <si>
    <t>(4,129*1,29)*2</t>
  </si>
  <si>
    <t>(9,61*2)</t>
  </si>
  <si>
    <t>74</t>
  </si>
  <si>
    <t>763131441</t>
  </si>
  <si>
    <t>Podhled ze sádrokartonových desek dvouvrstvá zavěšená spodní konstrukce z ocelových profilů CD, UD dvojitě opláštěná deskami protipožárními DF, tl. 2 x 12,5 mm, bez TI</t>
  </si>
  <si>
    <t>-387073711</t>
  </si>
  <si>
    <t xml:space="preserve">Poznámka k souboru cen:_x000d_
1. V cenách jsou započteny i náklady na tmelení a výztužnou pásku._x000d_
2. V cenách nejsou započteny náklady na základní penetrační nátěr; tyto se oceňují cenou -1714._x000d_
3. Ceny 763 13-13 lze použít i pro dvouvrstvou dřevěnou spodní konstrukci s nosnými latěmi 60 x 40 mm a montážnímu latěmi 48 x 24 mm._x000d_
4. Ceny -1611 až -1613 Montáž nosné konstrukce je stanoveny pro m2 plochy podhledu._x000d_
5. V ceně -1611 nejsou započteny náklady na dřevo a v cenách -2612 a -2613 náklady na profily; tyto se oceňují ve specifikaci. Doporučené množství na 1 m2 příčky je 3,0 m profilu CD a 0,9 m profilu UD._x000d_
6. V cenách -1621 až -1624 Montáž desek nejsou započteny náklady na desky; tato dodávka se oceňuje ve specifikaci._x000d_
7. V ceně -1763 Příplatek za průhyb nosného stropu přes 20 mm je započtena pouze montáž, atypický profil se oceňuje individuálně ve specifikaci._x000d_
</t>
  </si>
  <si>
    <t>(4,538+0,375+0,195+0,387+1,263)*2,7</t>
  </si>
  <si>
    <t>(1,76+0,31+0,195+0,387+2,043)*3,795</t>
  </si>
  <si>
    <t>-(0,78*1,18) "střešní okno</t>
  </si>
  <si>
    <t>(2,192+0,824+2,133)*5,35</t>
  </si>
  <si>
    <t>-(2,3*3) "okno 3</t>
  </si>
  <si>
    <t>75</t>
  </si>
  <si>
    <t>763131751</t>
  </si>
  <si>
    <t>Podhled ze sádrokartonových desek ostatní práce a konstrukce na podhledech ze sádrokartonových desek montáž parotěsné zábrany</t>
  </si>
  <si>
    <t>-921454460</t>
  </si>
  <si>
    <t>76</t>
  </si>
  <si>
    <t>-196343616</t>
  </si>
  <si>
    <t>55,792*1,1 'Přepočtené koeficientem množství</t>
  </si>
  <si>
    <t>77</t>
  </si>
  <si>
    <t>763182411</t>
  </si>
  <si>
    <t>Výplně otvorů konstrukcí ze sádrokartonových desek opláštění obvodu střešního okna z desek a UA profilů hloubky do 0,5 m</t>
  </si>
  <si>
    <t>-1264961881</t>
  </si>
  <si>
    <t xml:space="preserve">Poznámka k souboru cen:_x000d_
1. V cenách montáže zárubní -1311 až -1322 nejsou započteny náklady na dodávku zárubní, profilů a patek zárubní; tato dodávka se oceňuje ve specifikaci. Množství profilů se určí:_x000d_
a) pro příčku výšky do 2,75 m takto:_x000d_
- délka profilu CW = 2x konstrukční výška příčky_x000d_
- délka profilu UW = 2x konstrukční výška příčky + šířka dveří + 300 mm,_x000d_
b) pro příčku výšky přes 2,75 do 4,25 m takto:_x000d_
- délka profilu UW = šířka dveří + 300 mm,_x000d_
- délka profilu UA = 2x konstrukční výška příčky,_x000d_
- patka UA = 4 kusy._x000d_
2. V ceně -1325 jsou započteny náklady na usazení, vyvážení a přetmelení, včetně kotevního materiálu._x000d_
3. Montáž zárubní dřevěných a obložkových lze oceňovat cenami katalogu 800-766 Konstrukce truhlářské._x000d_
4. V cenách -2313 a -2314 ostění oken jsou započteny i náklady na ochranné úhelníky._x000d_
5. V ceně -2411 opláštění střešního okna jsou započteny i náklady na UA profily._x000d_
6. V cenách -3111 až -3222 jsou započteny i náklady na sestavení stavebního pouzdra._x000d_
7. V cenách -3111 až -3222 nejsou započteny náklady na opláštění stavebního pouzdra sádrokartonovými deskami a jejich povrchové úpravy. Tyto práce se oceňují příslušnými položkami souboru cen 763 11-1 Příčka ze sádrokartonových desek._x000d_
</t>
  </si>
  <si>
    <t>(0,78*2+1,18*2)</t>
  </si>
  <si>
    <t>(2,3*2+3*2) "okno 3</t>
  </si>
  <si>
    <t>78</t>
  </si>
  <si>
    <t>998763302</t>
  </si>
  <si>
    <t>Přesun hmot pro konstrukce montované z desek sádrokartonových, sádrovláknitých, cementovláknitých nebo cementových stanovený z hmotnosti přesunovaného materiálu vodorovná dopravní vzdálenost do 50 m v objektech výšky přes 6 do 12 m</t>
  </si>
  <si>
    <t>-2082435755</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</si>
  <si>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individuálně._x000d_
</t>
  </si>
  <si>
    <t>764</t>
  </si>
  <si>
    <t>Konstrukce klempířské</t>
  </si>
  <si>
    <t>79</t>
  </si>
  <si>
    <t>764121401</t>
  </si>
  <si>
    <t>Krytina z hliníkového plechu s úpravou u okapů, prostupů a výčnělků střechy rovné drážkováním ze svitků rš 500 mm, sklon střechy do 30°</t>
  </si>
  <si>
    <t>-1007929256</t>
  </si>
  <si>
    <t>80</t>
  </si>
  <si>
    <t>764121405</t>
  </si>
  <si>
    <t>Krytina z hliníkového plechu s úpravou u okapů, prostupů a výčnělků střechy rovné drážkováním ze svitků rš 500 mm, sklon střechy přes 60°</t>
  </si>
  <si>
    <t>1364428204</t>
  </si>
  <si>
    <t>5 "ozn 9/K</t>
  </si>
  <si>
    <t>(0,9*0,6)*2 "komíny</t>
  </si>
  <si>
    <t>81</t>
  </si>
  <si>
    <t>764222403</t>
  </si>
  <si>
    <t>Oplechování střešních prvků z hliníkového plechu štítu závětrnou lištou rš 250 mm</t>
  </si>
  <si>
    <t>-1246800378</t>
  </si>
  <si>
    <t xml:space="preserve">Poznámka k souboru cen:_x000d_
1. V cenách 764 22-1405 až -3442 nejsou započteny náklady na podkladní plech, tyto se oceňují cenami souboru cen 764 02-14.. Podkladní plech z hliníkového plechu v rozvinuté šířce podle rš střešního prvku._x000d_
</t>
  </si>
  <si>
    <t>10,8 "ozn 7/K</t>
  </si>
  <si>
    <t>82</t>
  </si>
  <si>
    <t>764222433</t>
  </si>
  <si>
    <t>Oplechování střešních prvků z hliníkového plechu okapu okapovým plechem střechy rovné rš 250 mm</t>
  </si>
  <si>
    <t>-530086076</t>
  </si>
  <si>
    <t>3,7 "ozn 4/K</t>
  </si>
  <si>
    <t>83</t>
  </si>
  <si>
    <t>764226403</t>
  </si>
  <si>
    <t>Oplechování parapetů z hliníkového plechu rovných mechanicky kotvené, bez rohů rš 250 mm</t>
  </si>
  <si>
    <t>1076365613</t>
  </si>
  <si>
    <t>1,3 "ozn. 1/K</t>
  </si>
  <si>
    <t>84</t>
  </si>
  <si>
    <t>764241366</t>
  </si>
  <si>
    <t>Oplechování střešních prvků z titanzinkového lesklého válcovaného plechu úžlabí rš 500 mm</t>
  </si>
  <si>
    <t>1798170606</t>
  </si>
  <si>
    <t xml:space="preserve">Poznámka k souboru cen:_x000d_
1. V cenách 764 24-1305 až - 2357 nejsou započteny náklady na podkladní plech. Ten se oceňuje souborem cen 764 01-14..Podkladní plech z pozinkovaného plechu v tl. 1,0 mm a rozvinuté šířce dle rš střešního prvku._x000d_
</t>
  </si>
  <si>
    <t>3,7 "ozn 6/K</t>
  </si>
  <si>
    <t>85</t>
  </si>
  <si>
    <t>764321403</t>
  </si>
  <si>
    <t>Lemování zdí z hliníkového plechu boční nebo horní rovných, střech s krytinou prejzovou nebo vlnitou rš 250 mm</t>
  </si>
  <si>
    <t>783359937</t>
  </si>
  <si>
    <t>2,6 "ozn 8/K</t>
  </si>
  <si>
    <t>86</t>
  </si>
  <si>
    <t>764321404</t>
  </si>
  <si>
    <t>Lemování zdí z hliníkového plechu boční nebo horní rovných, střech s krytinou prejzovou nebo vlnitou rš 330 mm</t>
  </si>
  <si>
    <t>-1390118444</t>
  </si>
  <si>
    <t>9,6 "ozn 5/K</t>
  </si>
  <si>
    <t>87</t>
  </si>
  <si>
    <t>764521404</t>
  </si>
  <si>
    <t>Žlab podokapní z hliníkového plechu včetně háků a čel půlkruhový rš 330 mm</t>
  </si>
  <si>
    <t>-298922137</t>
  </si>
  <si>
    <t>3,7 "ozn 2/K</t>
  </si>
  <si>
    <t>88</t>
  </si>
  <si>
    <t>764521444</t>
  </si>
  <si>
    <t>Žlab podokapní z hliníkového plechu včetně háků a čel kotlík oválný (trychtýřový), rš žlabu/průměr svodu 330/100 mm</t>
  </si>
  <si>
    <t>2002849532</t>
  </si>
  <si>
    <t>2 "ozn 3/K</t>
  </si>
  <si>
    <t>89</t>
  </si>
  <si>
    <t>998764102</t>
  </si>
  <si>
    <t>Přesun hmot pro konstrukce klempířské stanovený z hmotnosti přesunovaného materiálu vodorovná dopravní vzdálenost do 50 m v objektech výšky přes 6 do 12 m</t>
  </si>
  <si>
    <t>1445644301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</si>
  <si>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-4181 pro přesun prováděný bez použití mechanizace, tj. za ztížených podmínek, lze použít pouze pro hmotnost materiálu, která se tímto způsobem skutečně přemísťuje._x000d_
</t>
  </si>
  <si>
    <t>90</t>
  </si>
  <si>
    <t>998764181</t>
  </si>
  <si>
    <t>Přesun hmot pro konstrukce klempířské stanovený z hmotnosti přesunovaného materiálu Příplatek k cenám za přesun prováděný bez použití mechanizace pro jakoukoliv výšku objektu</t>
  </si>
  <si>
    <t>-446424434</t>
  </si>
  <si>
    <t>765</t>
  </si>
  <si>
    <t>Krytina skládaná</t>
  </si>
  <si>
    <t>91</t>
  </si>
  <si>
    <t>765191001</t>
  </si>
  <si>
    <t>Montáž pojistné hydroizolační fólie kladené ve sklonu do 20° lepením (vodotěsné podstřeší) na bednění nebo tepelnou izolaci</t>
  </si>
  <si>
    <t>-1808040675</t>
  </si>
  <si>
    <t xml:space="preserve">Poznámka k souboru cen:_x000d_
1. V cenách nejsou započteny náklady na dodávku fólie, tyto se oceňují ve specifikaci. Ztratné lze dohodnout ve směrné výši 5 až 15%._x000d_
2. V ceně -1071 nejsou započteny náklady na dodávku okapnice, tyto se oceňují položkami ceníku 800-764 Konstrukce klempířské._x000d_
</t>
  </si>
  <si>
    <t>92</t>
  </si>
  <si>
    <t>28329295</t>
  </si>
  <si>
    <t>membrána podstřešní (reakce na oheň - třída E) 150 g/m2 s aplikovanou spojovací páskou</t>
  </si>
  <si>
    <t>-1234153262</t>
  </si>
  <si>
    <t>93</t>
  </si>
  <si>
    <t>998765102</t>
  </si>
  <si>
    <t>Přesun hmot pro krytiny skládané stanovený z hmotnosti přesunovaného materiálu vodorovná dopravní vzdálenost do 50 m na objektech výšky přes 6 do 12 m</t>
  </si>
  <si>
    <t>-256562863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</si>
  <si>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-5181 pro přesun prováděný bez použití mechanizace, tj. za ztížených podmínek, lze použít pouze pro hmotnost materiálu, která se tímto způsobem skutečně přemísťuje._x000d_
</t>
  </si>
  <si>
    <t>766</t>
  </si>
  <si>
    <t>Konstrukce truhlářské</t>
  </si>
  <si>
    <t>766622135</t>
  </si>
  <si>
    <t>Montáž oken plastových včetně montáže rámu na polyuretanovou pěnu plochy přes 1 m2 otevíravých nebo sklápěcích do celostěnových panelů nebo ocelových rámů, výšky do 1,5 m</t>
  </si>
  <si>
    <t>1891664124</t>
  </si>
  <si>
    <t xml:space="preserve">Poznámka k souboru cen:_x000d_
1. V cenách montáže oken jsou započteny i náklady na zaměření, vyklínování, horizontální i vertikální vyrovnání okenního rámu, ukotvení a vyplnění spáry mezi rámem a ostěním polyuretanovou pěnou, včetně zednického začištění._x000d_
2. Tepelnou izolaci mezi ostěním a rámem okna je možné ocenit položkami 766 62 - 9 . . Příplatek k cenám za tepelnou izolaci mezi ostěním a rámem okna jsou započteny náklady na izolaci vnější i vnitřní._x000d_
3. Délka izolace se určuje v metrech délky rámu okna._x000d_
</t>
  </si>
  <si>
    <t>(1,2*0,85) "ozn 1; specifikace viz D.1.1.12</t>
  </si>
  <si>
    <t>766spec-001</t>
  </si>
  <si>
    <t>dodávka plastového okna, ozn 2, specifikace viz D.1.1.12</t>
  </si>
  <si>
    <t>ks</t>
  </si>
  <si>
    <t>-987009271</t>
  </si>
  <si>
    <t>766660181</t>
  </si>
  <si>
    <t>Montáž dveřních křídel dřevěných nebo plastových otevíravých do obložkové zárubně protipožárních jednokřídlových, šířky do 800 mm</t>
  </si>
  <si>
    <t>750090767</t>
  </si>
  <si>
    <t xml:space="preserve">Poznámka k souboru cen:_x000d_
1. Cenami -0021 až -0031, -0161 až -0163, -0181 až -0183, se oceňují dveře s protipožární odolností do 30 min._x000d_
2. V cenách -0201 až -0272 je započtena i montáž okopného plechu, stavěče křídel a držadel kyvných dveří._x000d_
3. V cenách -0311 až -0324 jsou započtené i náklady na osazení kování, vodícího trnu, dorazů, seřízení pojezdů a následné vyrovnání a seřízení dveřních křídel._x000d_
4. V cenách -0351 až -0358 jsou započtené i náklady na osazení kování, vodícího trnu, dorazů, seřízení pojezdů na stěnu a následné vyrovnání a seřízení dveřních křídel._x000d_
5. V cenách -0311 až -0324 nejsou započtené náklady na sestavení a osazení stavebního pouzdra, tyto náklady se oceňují cenami souboru cen 642 94-6 . . . Osazení stavebního pouzdra posuvných dveří do zděné příčky, katalogu 801-1 Budovy a haly - zděné a monolitické._x000d_
</t>
  </si>
  <si>
    <t>3 "roz. 800/1970 mm, ozn. 2/L, specifikace viz D.1.1.12</t>
  </si>
  <si>
    <t>1 "roz. 800/1970 mm, ozn. 3/L, specifikace viz D.1.1.12</t>
  </si>
  <si>
    <t>1 "roz. 800/1970 mm, ozn. 4/P, specifikace viz D.1.1.12</t>
  </si>
  <si>
    <t>97</t>
  </si>
  <si>
    <t>6116533R</t>
  </si>
  <si>
    <t>dveře vnitřní protipožární hladké lakované 1křídlé 80x197cm_x000d_
- včetně kování, prahu a příslušenství</t>
  </si>
  <si>
    <t>1069955763</t>
  </si>
  <si>
    <t>766660182</t>
  </si>
  <si>
    <t>Montáž dveřních křídel dřevěných nebo plastových otevíravých do obložkové zárubně protipožárních jednokřídlových, šířky přes 800 mm</t>
  </si>
  <si>
    <t>1572368992</t>
  </si>
  <si>
    <t>1 "roz. 900/1970 mm, ozn. 1/L, specifikace viz D.1.1.12</t>
  </si>
  <si>
    <t>99</t>
  </si>
  <si>
    <t>6116534R</t>
  </si>
  <si>
    <t>dveře vnitřní protipožární hladké lakované 1křídlé 90x197cm_x000d_
- vč. kování prahu a příslušenství, specifikace viz D.1.1.12</t>
  </si>
  <si>
    <t>33291115</t>
  </si>
  <si>
    <t>100</t>
  </si>
  <si>
    <t>766660716</t>
  </si>
  <si>
    <t>Montáž dveřních doplňků samozavírače na zárubeň dřevěnou</t>
  </si>
  <si>
    <t>1612792454</t>
  </si>
  <si>
    <t xml:space="preserve">Poznámka k souboru cen:_x000d_
1. V ceně -0722 je započtena montáž zámku, zámkové vložky a osazení štítku s klikou._x000d_
</t>
  </si>
  <si>
    <t>10 "ozn 1/O; specifikace viz D.1.1.12</t>
  </si>
  <si>
    <t>101</t>
  </si>
  <si>
    <t>54917255</t>
  </si>
  <si>
    <t>samozavírač dveří hydraulický K214 č.12 zlatá bronz</t>
  </si>
  <si>
    <t>-514520892</t>
  </si>
  <si>
    <t>102</t>
  </si>
  <si>
    <t>766671004</t>
  </si>
  <si>
    <t>Montáž střešních oken dřevěných nebo plastových kyvných, výklopných/kyvných s okenním rámem a lemováním, s plisovaným límcem, s napojením na krytinu do krytiny ploché, rozměru 78 x 118 cm</t>
  </si>
  <si>
    <t>1400276129</t>
  </si>
  <si>
    <t xml:space="preserve">Poznámka k souboru cen:_x000d_
1. V cenách nejsou započteny náklady na dodávku okna, rámu, lemování a límce; tyto se oceňují ve specifikaci._x000d_
2. V cenách montáže oken jsou započteny i náklady na zaměření, vyklínování, horizontální i vertikální vyrovnání okenního rámu, ukotvení a vyplnění spáry mezi rámem a ostěním polyuretanovou pěnou, včetně zednického začištění._x000d_
</t>
  </si>
  <si>
    <t>1 "ozn 2; specifikace viz D.1.1.12</t>
  </si>
  <si>
    <t>103</t>
  </si>
  <si>
    <t>61124115</t>
  </si>
  <si>
    <t>okno střešní dřevěné-dvojsklo 78 x 118 cm, celé okno U=1,3 - 32dB</t>
  </si>
  <si>
    <t>-140790952</t>
  </si>
  <si>
    <t>104</t>
  </si>
  <si>
    <t>766682212</t>
  </si>
  <si>
    <t>Montáž zárubní dřevěných, plastových nebo z lamina obložkových protipožárních, pro dveře jednokřídlové, tloušťky stěny přes 170 do 350 mm</t>
  </si>
  <si>
    <t>1586182896</t>
  </si>
  <si>
    <t xml:space="preserve">Poznámka k souboru cen:_x000d_
1. V cenách montáže zárubní jsou započteny i náklady na zaměření, vyklínování, horizontální i vertikální vyrovnání zárubně, ukotvení a vyplnění spáry mezi rámem a ostěním polyuretanovou pěnou, včetně zednického začištění._x000d_
</t>
  </si>
  <si>
    <t>105</t>
  </si>
  <si>
    <t>61182265</t>
  </si>
  <si>
    <t>zárubeň obložková protipožární pro dveře 1křídlové 60,70,80,90x197cm tl 18-25cm,dub,buk</t>
  </si>
  <si>
    <t>744318693</t>
  </si>
  <si>
    <t>106</t>
  </si>
  <si>
    <t>766694112</t>
  </si>
  <si>
    <t>Montáž ostatních truhlářských konstrukcí parapetních desek dřevěných nebo plastových šířky do 300 mm, délky přes 1000 do 1600 mm</t>
  </si>
  <si>
    <t>-99736503</t>
  </si>
  <si>
    <t xml:space="preserve">Poznámka k souboru cen:_x000d_
1. Cenami -8111 a -8112 se oceňuje montáž vrat oboru JKPOV 611._x000d_
2. Cenami -97 . . nelze oceňovat venkovní krycí lišty balkónových dveří; tato montáž se oceňuje cenou -1610._x000d_
</t>
  </si>
  <si>
    <t>1,25 "ozn. 1/T (jednostranný nos)</t>
  </si>
  <si>
    <t>1,6 "ozn. 2/T (oboustranný nos)</t>
  </si>
  <si>
    <t>107</t>
  </si>
  <si>
    <t>60794103</t>
  </si>
  <si>
    <t>deska parapetní dřevotřísková vnitřní 0,3 x 1 m</t>
  </si>
  <si>
    <t>-1223654760</t>
  </si>
  <si>
    <t>1,25*1,05 'Přepočtené koeficientem množství</t>
  </si>
  <si>
    <t>108</t>
  </si>
  <si>
    <t>60794102</t>
  </si>
  <si>
    <t>deska parapetní dřevotřísková vnitřní 0,26 x 1 m</t>
  </si>
  <si>
    <t>687590157</t>
  </si>
  <si>
    <t>1,6*1,05 'Přepočtené koeficientem množství</t>
  </si>
  <si>
    <t>109</t>
  </si>
  <si>
    <t>766694124</t>
  </si>
  <si>
    <t>Montáž ostatních truhlářských konstrukcí parapetních desek dřevěných nebo plastových šířky přes 300 mm, délky přes 2600 mm</t>
  </si>
  <si>
    <t>952320301</t>
  </si>
  <si>
    <t>3,2 "ozn. 2/T (s oboustranným nosem)</t>
  </si>
  <si>
    <t>110</t>
  </si>
  <si>
    <t>60794105</t>
  </si>
  <si>
    <t>deska parapetní dřevotřísková vnitřní 0,4 x 1 m</t>
  </si>
  <si>
    <t>-16807801</t>
  </si>
  <si>
    <t>3,2*1,05 'Přepočtené koeficientem množství</t>
  </si>
  <si>
    <t>111</t>
  </si>
  <si>
    <t>998766102</t>
  </si>
  <si>
    <t>Přesun hmot pro konstrukce truhlářské stanovený z hmotnosti přesunovaného materiálu vodorovná dopravní vzdálenost do 50 m v objektech výšky přes 6 do 12 m</t>
  </si>
  <si>
    <t>-1588556193</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</si>
  <si>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-6181 pro přesun prováděný bez použití mechanizace, tj. za ztížených podmínek, lze použít pouze pro hmotnost materiálu, která se tímto způsobem skutečně přemísťuje._x000d_
</t>
  </si>
  <si>
    <t>767</t>
  </si>
  <si>
    <t>Konstrukce zámečnické</t>
  </si>
  <si>
    <t>112</t>
  </si>
  <si>
    <t>767165111</t>
  </si>
  <si>
    <t>Montáž zábradlí rovného madel z trubek nebo tenkostěnných profilů šroubováním</t>
  </si>
  <si>
    <t>-877044269</t>
  </si>
  <si>
    <t xml:space="preserve">Poznámka k souboru cen:_x000d_
1. Cenami -51 . . lze oceňovat i montáž madel a průběžnou (horizontální) výplň z trubek nebo tenkostěnných profilů, které se montují z dodaných dílů na samostatně osazované ocelové sloupky nebo na zabudované kotevní prvky._x000d_
2. Cenami nelze oceňovat montáž samostatného sloupku pro dřevěné madlo; tyto práce se oceňují cenou 767 22-0550 Osazení samostatného sloupku._x000d_
3. V cenách nejsou započteny náklady na:_x000d_
a) vytvoření ohybu nebo ohybníku; tyto práce se oceňují cenou 767 22-0191 nebo -0490 Příplatek za vytvoření ohybu,_x000d_
b) montáž hliníkových krycích lišt; tyto práce se oceňují cenami 767 89-6110 až -6115 Montáž ostatních zámečnických konstrukcí,_x000d_
c) montáž výplně tvarovaným plechem._x000d_
</t>
  </si>
  <si>
    <t>"ozn. 1/Z; specifikace D.1.1.12</t>
  </si>
  <si>
    <t>(3,5+0,3+3,5+1,5)</t>
  </si>
  <si>
    <t>113</t>
  </si>
  <si>
    <t>767spec-001</t>
  </si>
  <si>
    <t>dodávka stavebnicového systému nerez zábradlí, vč. příslušenství (viz D.1.1.12)</t>
  </si>
  <si>
    <t>soubor</t>
  </si>
  <si>
    <t>869036946</t>
  </si>
  <si>
    <t>114</t>
  </si>
  <si>
    <t>76799001R</t>
  </si>
  <si>
    <t>D+M ateliérové okno, roz. 2300/3000 mm, manuální, posuvné, izol. dvojsklo, specifikace viz D.1.1.12</t>
  </si>
  <si>
    <t>1793935116</t>
  </si>
  <si>
    <t>115</t>
  </si>
  <si>
    <t>76799002R</t>
  </si>
  <si>
    <t>D+M ocel. trubka s přírubou pr. 560 mm, dl. 1150 mm, ozn Z/2, specifikace viz D.1.1.12</t>
  </si>
  <si>
    <t>-419776863</t>
  </si>
  <si>
    <t>116</t>
  </si>
  <si>
    <t>998767102</t>
  </si>
  <si>
    <t>Přesun hmot pro zámečnické konstrukce stanovený z hmotnosti přesunovaného materiálu vodorovná dopravní vzdálenost do 50 m v objektech výšky přes 6 do 12 m</t>
  </si>
  <si>
    <t>664634382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</si>
  <si>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</si>
  <si>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775</t>
  </si>
  <si>
    <t>Podlahy skládané</t>
  </si>
  <si>
    <t>117</t>
  </si>
  <si>
    <t>775429121</t>
  </si>
  <si>
    <t>Montáž lišty přechodové (vyrovnávací) připevněné vruty</t>
  </si>
  <si>
    <t>-643792081</t>
  </si>
  <si>
    <t xml:space="preserve">Poznámka k souboru cen:_x000d_
1. V ceně 775 42-9 . nejsou započteny náklady na dodání lišt, montážních spon nebo montážních základních profilů. Tyto náklady se oceňují ve specifikaci; ztratné lze dohodnout v přiměřené výši._x000d_
</t>
  </si>
  <si>
    <t>1,5 "ozn 2/O; specifikace viz D.1.1.12</t>
  </si>
  <si>
    <t>118</t>
  </si>
  <si>
    <t>59054110</t>
  </si>
  <si>
    <t>profil přechodový Al s pohyblivým ramenem matně eloxovaný 8 x 20mm</t>
  </si>
  <si>
    <t>1677409330</t>
  </si>
  <si>
    <t>1,5*1,05 'Přepočtené koeficientem množství</t>
  </si>
  <si>
    <t>119</t>
  </si>
  <si>
    <t>775449124</t>
  </si>
  <si>
    <t>Montáž lišty ukončovací zaklapnuté</t>
  </si>
  <si>
    <t>624039280</t>
  </si>
  <si>
    <t xml:space="preserve">Poznámka k souboru cen:_x000d_
1. V ceně 775 44-. . nejsou započteny náklady na dodání lišt, montážních spon nebo montážních základních profilů. Tyto náklady se oceňují ve specifikaci; ztratné lze dohodnout v přiměřené výši._x000d_
</t>
  </si>
  <si>
    <t>((1,48+2,7+1,65)-(0,9*3)) "Chodba</t>
  </si>
  <si>
    <t>(4,455*2+3,795*2-0,9) "Zázemí pozorovatelny</t>
  </si>
  <si>
    <t>((5,35*2+4,52*2)-(0,9*2)) "Pozorovatelna</t>
  </si>
  <si>
    <t>120</t>
  </si>
  <si>
    <t>28411007</t>
  </si>
  <si>
    <t>lišta soklová PVC 15 x 50 mm</t>
  </si>
  <si>
    <t>-773044565</t>
  </si>
  <si>
    <t>36,67*1,1 'Přepočtené koeficientem množství</t>
  </si>
  <si>
    <t>121</t>
  </si>
  <si>
    <t>775541151</t>
  </si>
  <si>
    <t>Montáž podlah plovoucích z velkoplošných lamel dýhovaných a laminovaných bez podložky, spojovaných zaklapnutím</t>
  </si>
  <si>
    <t>-368332722</t>
  </si>
  <si>
    <t xml:space="preserve">Poznámka k souboru cen:_x000d_
1. Příplatek -1191 lze použít k cenám -1111 až 1117._x000d_
</t>
  </si>
  <si>
    <t>122</t>
  </si>
  <si>
    <t>61152125</t>
  </si>
  <si>
    <t>podlaha laminátová, zámkový spoj, 8x192x1285 mm</t>
  </si>
  <si>
    <t>119081079</t>
  </si>
  <si>
    <t>44,08*1,05 'Přepočtené koeficientem množství</t>
  </si>
  <si>
    <t>123</t>
  </si>
  <si>
    <t>775591197</t>
  </si>
  <si>
    <t>Ostatní prvky pro plovoucí podlahy montáž parozábrany se samolepícím proužkem</t>
  </si>
  <si>
    <t>-1795602496</t>
  </si>
  <si>
    <t xml:space="preserve">Poznámka k souboru cen:_x000d_
1. V cenách -1191, -1193, -1195 a -1197 nejsou započteny náklady na vyrovnání podkladu převyšující 2 mm. Tyto se oceňují cenami 776 99-01 Vyrovnání podkladu samonivelační stěrkou v části A01 ceníku 776 Podlahy povlakové._x000d_
</t>
  </si>
  <si>
    <t>124</t>
  </si>
  <si>
    <t>61155367</t>
  </si>
  <si>
    <t>podložka izolační z pěnového PE s parozábranou 2 mm na povrchu s LDPE folií 0,2 mm a samolepícím proužkem 15 mm celková šíře 1,1 m</t>
  </si>
  <si>
    <t>-1595397629</t>
  </si>
  <si>
    <t>125</t>
  </si>
  <si>
    <t>998775102</t>
  </si>
  <si>
    <t>Přesun hmot pro podlahy skládané stanovený z hmotnosti přesunovaného materiálu vodorovná dopravní vzdálenost do 50 m v objektech výšky přes 6 do 12 m</t>
  </si>
  <si>
    <t>-671063060</t>
  </si>
  <si>
    <t>776</t>
  </si>
  <si>
    <t>Podlahy povlakové</t>
  </si>
  <si>
    <t>126</t>
  </si>
  <si>
    <t>776141111</t>
  </si>
  <si>
    <t>Příprava podkladu vyrovnání samonivelační stěrkou podlah min.pevnosti 20 MPa, tloušťky do 3 mm</t>
  </si>
  <si>
    <t>493983717</t>
  </si>
  <si>
    <t xml:space="preserve">Poznámka k souboru cen:_x000d_
1. V ceně 776 12-1511 zábrana proti vlhkosti jsou započteny i náklady na 2 vrstvy penetrace a zasypání křemičitým pískem._x000d_
2. V ceně 776 13-2111 vyztužení pletivem jsou započteny i náklady na dodávku pletiva._x000d_
3. V cenách 776 14-1111 až 776 14-4111 jsou započteny i náklady na dodání stěrky._x000d_
</t>
  </si>
  <si>
    <t>4,27 "mezipodesta</t>
  </si>
  <si>
    <t>127</t>
  </si>
  <si>
    <t>776142111</t>
  </si>
  <si>
    <t>Příprava podkladu vyrovnání samonivelační stěrkou schodišť stupnic, šířky do 300 mm min.pevnosti 35 MPa, tloušťky do 3 mm</t>
  </si>
  <si>
    <t>-306004646</t>
  </si>
  <si>
    <t>(1,2*22)</t>
  </si>
  <si>
    <t>128</t>
  </si>
  <si>
    <t>776143111</t>
  </si>
  <si>
    <t>Příprava podkladu tmelení schodišť podstupnic, výšky do 200 mm stěrka tloušťky do 3 mm</t>
  </si>
  <si>
    <t>-1834109000</t>
  </si>
  <si>
    <t>129</t>
  </si>
  <si>
    <t>776231111</t>
  </si>
  <si>
    <t>Montáž podlahovin z vinylu lepením lamel nebo čtverců standardním lepidlem</t>
  </si>
  <si>
    <t>104828097</t>
  </si>
  <si>
    <t>130</t>
  </si>
  <si>
    <t>28411081</t>
  </si>
  <si>
    <t>vinyl samet.vyrob.syst.vločk.,digit tisk tl 4,30mm nylon 6.6,hustota vlákna 70mil./m2,zátěž 33,R10,Bfl S1,útlum 20dB</t>
  </si>
  <si>
    <t>580307805</t>
  </si>
  <si>
    <t>(1,2*0,175)*22 "postupnice</t>
  </si>
  <si>
    <t>(1,2*0,295)*22 "nášlap</t>
  </si>
  <si>
    <t>16,678*1,1 'Přepočtené koeficientem množství</t>
  </si>
  <si>
    <t>131</t>
  </si>
  <si>
    <t>776341111</t>
  </si>
  <si>
    <t>Montáž podlahovin ze sametového vinylu na schodišťové stupně stupnic, šířky do 300 mm</t>
  </si>
  <si>
    <t>1076604759</t>
  </si>
  <si>
    <t>132</t>
  </si>
  <si>
    <t>776341121</t>
  </si>
  <si>
    <t>Montáž podlahovin ze sametového vinylu na schodišťové stupně podstupnic, výšky do 200 mm</t>
  </si>
  <si>
    <t>-651650893</t>
  </si>
  <si>
    <t>133</t>
  </si>
  <si>
    <t>776431111</t>
  </si>
  <si>
    <t>Montáž schodišťových hran kovových nebo plastových lepených</t>
  </si>
  <si>
    <t>-912101004</t>
  </si>
  <si>
    <t>134</t>
  </si>
  <si>
    <t>28342160</t>
  </si>
  <si>
    <t>hrana schodová s lemovým ukončením z PVC 30/35/3 mm</t>
  </si>
  <si>
    <t>-1405196531</t>
  </si>
  <si>
    <t>26,4*1,02 'Přepočtené koeficientem množství</t>
  </si>
  <si>
    <t>135</t>
  </si>
  <si>
    <t>998776102</t>
  </si>
  <si>
    <t>Přesun hmot pro podlahy povlakové stanovený z hmotnosti přesunovaného materiálu vodorovná dopravní vzdálenost do 50 m v objektech výšky přes 6 do 12 m</t>
  </si>
  <si>
    <t>-295680074</t>
  </si>
  <si>
    <t>783</t>
  </si>
  <si>
    <t>Dokončovací práce - nátěry</t>
  </si>
  <si>
    <t>136</t>
  </si>
  <si>
    <t>783213121</t>
  </si>
  <si>
    <t>Napouštěcí nátěr tesařských konstrukcí zabudovaných do konstrukce proti dřevokazným houbám, hmyzu a plísním dvojnásobný syntetický</t>
  </si>
  <si>
    <t>-775724611</t>
  </si>
  <si>
    <t xml:space="preserve">Poznámka k souboru cen:_x000d_
1. Položky souboru cen jsou určeny pro preventivní nátěr tesařských konstrukcí (např. krovu)._x000d_
2. Položky jednonásobného nátěru jsou určeny pro ochranu dřeva v interiéru pod lazurovací nebo krycí nátěry._x000d_
3. Položky dvojnásobného nátěru jsou určeny pro ochranu dřeva jako samostatného impregnačního nátěru tesařské konstrukce v interéru nebo pro ochranu dřeva pod lazurovací nebo krycí nátěry v exteriéru._x000d_
</t>
  </si>
  <si>
    <t>(4,6*10)*(0,06*2+0,12*2) "kleštiny 60/120 mm</t>
  </si>
  <si>
    <t>(24*(0,06*2+0,12*2)) "kleštiny 60/120 mm (bednění vrcholu)</t>
  </si>
  <si>
    <t>(5,5*5)*(0,1*2+0,18*2) "krokev 100/180 mm</t>
  </si>
  <si>
    <t>(3,4*(0,18*2+0,1*2)) "pozednice 180/100 mm</t>
  </si>
  <si>
    <t>(0,3*25)*(0,115*2+0,12*2) "vložky 115/120 mm</t>
  </si>
  <si>
    <t>(7,2*2)*(0,12*2+0,15*2) "krokev 120/150 mm</t>
  </si>
  <si>
    <t>(1,1*2)*(0,12*0,15) "krokev 120/150 mm</t>
  </si>
  <si>
    <t>(3*(0,1*2+0,15*2)) "výměna 100/150 mm</t>
  </si>
  <si>
    <t>(3*(0,15*4)) "výměna 150/150 mm</t>
  </si>
  <si>
    <t>(6*(0,16*2+0,22*2)) "vaznice 160/220 mm</t>
  </si>
  <si>
    <t>137</t>
  </si>
  <si>
    <t>783301313</t>
  </si>
  <si>
    <t>Příprava podkladu zámečnických konstrukcí před provedením nátěru odmaštění odmašťovačem ředidlovým</t>
  </si>
  <si>
    <t>2140264494</t>
  </si>
  <si>
    <t>(6*2)*0,551 "IPE 140</t>
  </si>
  <si>
    <t>((0,28*22)*(0,005*2+0,05*2)) "pásek 50/5 mm</t>
  </si>
  <si>
    <t>(3,14*0,56)*1,15 "viz 2/Z</t>
  </si>
  <si>
    <t>138</t>
  </si>
  <si>
    <t>783314203</t>
  </si>
  <si>
    <t>Základní antikorozní nátěr zámečnických konstrukcí jednonásobný syntetický samozákladující</t>
  </si>
  <si>
    <t>1480071521</t>
  </si>
  <si>
    <t>139</t>
  </si>
  <si>
    <t>783823133</t>
  </si>
  <si>
    <t>Penetrační nátěr omítek hladkých omítek hladkých, zrnitých tenkovrstvých nebo štukových stupně členitosti 1 a 2 silikátový</t>
  </si>
  <si>
    <t>-260181985</t>
  </si>
  <si>
    <t>(1,2*2+3,64)*2,09</t>
  </si>
  <si>
    <t>-(1,2*0,85)</t>
  </si>
  <si>
    <t>(1,2+0,85*2)*0,45 "ostění</t>
  </si>
  <si>
    <t>140</t>
  </si>
  <si>
    <t>783826313</t>
  </si>
  <si>
    <t>Nátěr omítek se schopností překlenutí trhlin mikroarmovací silikátový</t>
  </si>
  <si>
    <t>-119509699</t>
  </si>
  <si>
    <t>141</t>
  </si>
  <si>
    <t>783827103</t>
  </si>
  <si>
    <t>Krycí (ochranný ) nátěr omítek jednonásobný hladkých betonových povrchů nebo povrchů z desek na bázi dřeva (dřevovláknitých apod.) silikátový</t>
  </si>
  <si>
    <t>1556510985</t>
  </si>
  <si>
    <t>784</t>
  </si>
  <si>
    <t>Dokončovací práce - malby a tapety</t>
  </si>
  <si>
    <t>142</t>
  </si>
  <si>
    <t>784111001</t>
  </si>
  <si>
    <t>Oprášení (ometení) podkladu v místnostech výšky do 3,80 m</t>
  </si>
  <si>
    <t>-436964936</t>
  </si>
  <si>
    <t>143</t>
  </si>
  <si>
    <t>784111011</t>
  </si>
  <si>
    <t>Obroušení podkladu omítky v místnostech výšky do 3,80 m</t>
  </si>
  <si>
    <t>1086812735</t>
  </si>
  <si>
    <t>144</t>
  </si>
  <si>
    <t>784181101</t>
  </si>
  <si>
    <t>Penetrace podkladu jednonásobná základní akrylátová v místnostech výšky do 3,80 m</t>
  </si>
  <si>
    <t>-745765415</t>
  </si>
  <si>
    <t>(55,792+126,107) "SDK</t>
  </si>
  <si>
    <t>145</t>
  </si>
  <si>
    <t>784181107</t>
  </si>
  <si>
    <t>Penetrace podkladu jednonásobná základní akrylátová na schodišti o výšce podlaží do 3,80 m</t>
  </si>
  <si>
    <t>1418136823</t>
  </si>
  <si>
    <t>146</t>
  </si>
  <si>
    <t>784211101</t>
  </si>
  <si>
    <t>Malby z malířských směsí otěruvzdorných za mokra dvojnásobné, bílé za mokra otěruvzdorné výborně v místnostech výšky do 3,80 m</t>
  </si>
  <si>
    <t>1716473156</t>
  </si>
  <si>
    <t>147</t>
  </si>
  <si>
    <t>784211107</t>
  </si>
  <si>
    <t>Malby z malířských směsí otěruvzdorných za mokra dvojnásobné, bílé za mokra otěruvzdorné výborně na schodišti o výšce podlaží do 3,80 m</t>
  </si>
  <si>
    <t>982521775</t>
  </si>
  <si>
    <t>OST</t>
  </si>
  <si>
    <t>Ostatní</t>
  </si>
  <si>
    <t>148</t>
  </si>
  <si>
    <t>OST-001</t>
  </si>
  <si>
    <t>Stavební přípomoce</t>
  </si>
  <si>
    <t>hod</t>
  </si>
  <si>
    <t>512</t>
  </si>
  <si>
    <t>-279534045</t>
  </si>
  <si>
    <t>02.2 - Elektroinstalace</t>
  </si>
  <si>
    <t xml:space="preserve">    741 - Elektroinstalace - silnoproud</t>
  </si>
  <si>
    <t xml:space="preserve">      spínače - spínače</t>
  </si>
  <si>
    <t xml:space="preserve">      zásuvky - zásuvky</t>
  </si>
  <si>
    <t xml:space="preserve">      montážní materiál - montážní materiál</t>
  </si>
  <si>
    <t xml:space="preserve">      rozvaděče - rozvaděče</t>
  </si>
  <si>
    <t xml:space="preserve">      svítidla - svítidla</t>
  </si>
  <si>
    <t xml:space="preserve">      kabely - kabely</t>
  </si>
  <si>
    <t xml:space="preserve">      příprava pro slabopr - příprava pro slaboproud - hrubá montáž</t>
  </si>
  <si>
    <t xml:space="preserve">      ostatní - ostatní</t>
  </si>
  <si>
    <t xml:space="preserve">      kabely uložené pod o - kabely uložené pod omítku</t>
  </si>
  <si>
    <t>741</t>
  </si>
  <si>
    <t>Elektroinstalace - silnoproud</t>
  </si>
  <si>
    <t>spínače</t>
  </si>
  <si>
    <t>345355146</t>
  </si>
  <si>
    <t>spínač ř.1 IP20 pod omítku</t>
  </si>
  <si>
    <t>345355111</t>
  </si>
  <si>
    <t>kryt spínače</t>
  </si>
  <si>
    <t>345355104</t>
  </si>
  <si>
    <t>rámeček jednonásobný</t>
  </si>
  <si>
    <t>345355151</t>
  </si>
  <si>
    <t>spínač ř.5 IP20 pod omítku</t>
  </si>
  <si>
    <t>345355216</t>
  </si>
  <si>
    <t>345355164</t>
  </si>
  <si>
    <t xml:space="preserve">spínač ř.6  IP20 pod omítku</t>
  </si>
  <si>
    <t>345355211</t>
  </si>
  <si>
    <t>345355165</t>
  </si>
  <si>
    <t xml:space="preserve">spínač ř.6+6  IP20 pod omítku</t>
  </si>
  <si>
    <t>345355199</t>
  </si>
  <si>
    <t>spínač 16A/400V - sporáová kombincek</t>
  </si>
  <si>
    <t>728126112</t>
  </si>
  <si>
    <t>prostorový termostat - spínání aku kamen</t>
  </si>
  <si>
    <t>zásuvky</t>
  </si>
  <si>
    <t>358111274</t>
  </si>
  <si>
    <t>dvojnásobná zásuvka 230V/16A IP20 pod omítku</t>
  </si>
  <si>
    <t>358111298</t>
  </si>
  <si>
    <t>dvojnásobná zásuvka 230V/16A IP20 pod omítku s přepěťovou ochranou</t>
  </si>
  <si>
    <t>358111318</t>
  </si>
  <si>
    <t>dvojnásobná zásuvka 230V/16A IP44 na omítku s přepěťovou ochranou</t>
  </si>
  <si>
    <t>358111334</t>
  </si>
  <si>
    <t>montážní materiál</t>
  </si>
  <si>
    <t>345711232</t>
  </si>
  <si>
    <t>krabice přístrojová /odbočná/ pod omítku</t>
  </si>
  <si>
    <t>345218936</t>
  </si>
  <si>
    <t>elektroinstalační trubka ohebná PVC 2323 do podlahy</t>
  </si>
  <si>
    <t>345218938</t>
  </si>
  <si>
    <t>trubka PVC DN 20</t>
  </si>
  <si>
    <t>345218940</t>
  </si>
  <si>
    <t>úchyt trubky PVC</t>
  </si>
  <si>
    <t>412128102</t>
  </si>
  <si>
    <t>svorka pospojovací ,,BERNARD" s Cu páskem</t>
  </si>
  <si>
    <t>314324118</t>
  </si>
  <si>
    <t>upevňovací bod hmoždinkou PVC</t>
  </si>
  <si>
    <t>rozvaděče</t>
  </si>
  <si>
    <t>345915321</t>
  </si>
  <si>
    <t>jistič B 10/3, 6kA</t>
  </si>
  <si>
    <t>345915238</t>
  </si>
  <si>
    <t>jistič B16/1, 6kA</t>
  </si>
  <si>
    <t>345915237</t>
  </si>
  <si>
    <t>jistič B10/1, 6kA</t>
  </si>
  <si>
    <t>345915236</t>
  </si>
  <si>
    <t>jistič B 6/1, 6kA</t>
  </si>
  <si>
    <t>345915071</t>
  </si>
  <si>
    <t>prodový chránič s nadproudovou ochranou 16/1N/B/0,03</t>
  </si>
  <si>
    <t>345915078</t>
  </si>
  <si>
    <t>prodový chránič s nadproudovou ochranou 10/1N/B/0,03</t>
  </si>
  <si>
    <t>345915012</t>
  </si>
  <si>
    <t>pojistkový odpínač OPV 10/3</t>
  </si>
  <si>
    <t>345919004</t>
  </si>
  <si>
    <t>přepěťová ochrana na DIN lištu ,C"</t>
  </si>
  <si>
    <t>236986183</t>
  </si>
  <si>
    <t>svorka N,PE ( KL 14 ) 63A</t>
  </si>
  <si>
    <t>236986102</t>
  </si>
  <si>
    <t>propojovací sběrnice 400V 63A</t>
  </si>
  <si>
    <t>345701113</t>
  </si>
  <si>
    <t>stykač 230/14/S</t>
  </si>
  <si>
    <t>345914098</t>
  </si>
  <si>
    <t>pojistka válcová</t>
  </si>
  <si>
    <t>svítidla</t>
  </si>
  <si>
    <t>348531511</t>
  </si>
  <si>
    <t>svítidlo IP20 LED 11W přisazené</t>
  </si>
  <si>
    <t>348531512</t>
  </si>
  <si>
    <t>svítidlo IP54 LED 11W přisazené</t>
  </si>
  <si>
    <t>348531513</t>
  </si>
  <si>
    <t xml:space="preserve">svítidlo  IP 20 LED panel 36W 600x600 přisazené</t>
  </si>
  <si>
    <t>zákon č. 7/2005</t>
  </si>
  <si>
    <t>příplatek za ekolikvidaci svítidel</t>
  </si>
  <si>
    <t>kabely</t>
  </si>
  <si>
    <t>210810049</t>
  </si>
  <si>
    <t>kabel CYKY 5Jx1,5 - silový instalační kabel s měděným jádrem a PVC izolací 1kV</t>
  </si>
  <si>
    <t>341118289</t>
  </si>
  <si>
    <t>kabel CYKY 3Jx2,5- silový instalační kabel s měděným jádrem a PVC izolací 1kV</t>
  </si>
  <si>
    <t>341118287</t>
  </si>
  <si>
    <t>kabel CYKY 3Jx1,5- silový instalační kabel s měděným jádrem a PVC izolací 1kV</t>
  </si>
  <si>
    <t>341118288</t>
  </si>
  <si>
    <t>kabel CYKY 3Ox1,5- silový instalační kabel s měděným jádrem a PVC izolací 1kV</t>
  </si>
  <si>
    <t>345212122</t>
  </si>
  <si>
    <t>vodič CYA 10 zž - PVC izolovaný jednožilový vodič pro vnitřní vedení</t>
  </si>
  <si>
    <t>příprava pro slabopr</t>
  </si>
  <si>
    <t>příprava pro slaboproud - hrubá montáž</t>
  </si>
  <si>
    <t>345711274</t>
  </si>
  <si>
    <t>krabice přístrojová lištová</t>
  </si>
  <si>
    <t>ostatní</t>
  </si>
  <si>
    <t>314228102</t>
  </si>
  <si>
    <t>akumulační kamna 2kW s ventilátorem</t>
  </si>
  <si>
    <t>721218223</t>
  </si>
  <si>
    <t>tmel pro utěsnění prostupů komplet</t>
  </si>
  <si>
    <t>341000000</t>
  </si>
  <si>
    <t>podružný montážní materiál 5% z nosného</t>
  </si>
  <si>
    <t>741310201</t>
  </si>
  <si>
    <t>741310231</t>
  </si>
  <si>
    <t>741310233</t>
  </si>
  <si>
    <t>spínač ř.6 IP20 pod omítku</t>
  </si>
  <si>
    <t>741310238</t>
  </si>
  <si>
    <t>spínač ř.6+6 IP20 pod omítku</t>
  </si>
  <si>
    <t>741311021</t>
  </si>
  <si>
    <t>spínač 16A/400V - sporák</t>
  </si>
  <si>
    <t>HZS</t>
  </si>
  <si>
    <t>741313041</t>
  </si>
  <si>
    <t>741313041.1</t>
  </si>
  <si>
    <t>741313082</t>
  </si>
  <si>
    <t>741112061</t>
  </si>
  <si>
    <t>741110061</t>
  </si>
  <si>
    <t>741110001</t>
  </si>
  <si>
    <t>741910611</t>
  </si>
  <si>
    <t>741420022</t>
  </si>
  <si>
    <t>460690031</t>
  </si>
  <si>
    <t>741320161</t>
  </si>
  <si>
    <t>741320101</t>
  </si>
  <si>
    <t>741320101.1</t>
  </si>
  <si>
    <t>741320101.2</t>
  </si>
  <si>
    <t>741321001</t>
  </si>
  <si>
    <t>150</t>
  </si>
  <si>
    <t>741321001.1</t>
  </si>
  <si>
    <t>152</t>
  </si>
  <si>
    <t>741312501</t>
  </si>
  <si>
    <t>154</t>
  </si>
  <si>
    <t>741322141</t>
  </si>
  <si>
    <t>156</t>
  </si>
  <si>
    <t>741231007</t>
  </si>
  <si>
    <t>158</t>
  </si>
  <si>
    <t>HZS.1</t>
  </si>
  <si>
    <t>160</t>
  </si>
  <si>
    <t>741330052</t>
  </si>
  <si>
    <t>162</t>
  </si>
  <si>
    <t>741320042</t>
  </si>
  <si>
    <t>164</t>
  </si>
  <si>
    <t>741372061</t>
  </si>
  <si>
    <t>166</t>
  </si>
  <si>
    <t>741371102</t>
  </si>
  <si>
    <t>168</t>
  </si>
  <si>
    <t>741372062</t>
  </si>
  <si>
    <t>svítidlo IP 20 LED panel 36W 600x600 přisazené</t>
  </si>
  <si>
    <t>170</t>
  </si>
  <si>
    <t>kabely uložené pod o</t>
  </si>
  <si>
    <t>kabely uložené pod omítku</t>
  </si>
  <si>
    <t>741122031</t>
  </si>
  <si>
    <t>172</t>
  </si>
  <si>
    <t>741122016</t>
  </si>
  <si>
    <t>174</t>
  </si>
  <si>
    <t>741122015</t>
  </si>
  <si>
    <t>176</t>
  </si>
  <si>
    <t>741122015.1</t>
  </si>
  <si>
    <t>178</t>
  </si>
  <si>
    <t>741120002</t>
  </si>
  <si>
    <t>vodič CYA 10 zž pod omítkou - PVC izolovaný jednožilový vodič pro vnitřní vedení</t>
  </si>
  <si>
    <t>180</t>
  </si>
  <si>
    <t>182</t>
  </si>
  <si>
    <t>741112071</t>
  </si>
  <si>
    <t>184</t>
  </si>
  <si>
    <t>186</t>
  </si>
  <si>
    <t>188</t>
  </si>
  <si>
    <t>190</t>
  </si>
  <si>
    <t>HZS.2</t>
  </si>
  <si>
    <t>montáž akumulačních kamen</t>
  </si>
  <si>
    <t>192</t>
  </si>
  <si>
    <t>HZS.3</t>
  </si>
  <si>
    <t>ukončení celoplastových kabelů hod</t>
  </si>
  <si>
    <t>194</t>
  </si>
  <si>
    <t>HZS.4</t>
  </si>
  <si>
    <t>dokumentace skutečného provedení</t>
  </si>
  <si>
    <t>196</t>
  </si>
  <si>
    <t>HZS.5</t>
  </si>
  <si>
    <t>práce nezahrnuté v cenících 21_M a 46 -M</t>
  </si>
  <si>
    <t>198</t>
  </si>
  <si>
    <t>HZS.6</t>
  </si>
  <si>
    <t>úprava stávajícího rozvaděče</t>
  </si>
  <si>
    <t>200</t>
  </si>
  <si>
    <t>741810001</t>
  </si>
  <si>
    <t>revizní zpráva do objemu montážních prací 100 000,-Kč</t>
  </si>
  <si>
    <t>202</t>
  </si>
  <si>
    <t>460680182</t>
  </si>
  <si>
    <t>vybourání otvoru v cihlovém zdivu 50/300mm</t>
  </si>
  <si>
    <t>204</t>
  </si>
  <si>
    <t>460680595</t>
  </si>
  <si>
    <t>vysekání drážky pro montáž kabelů nebo trubky v cihlovém zdivu hloubky 5cm, šířky 5cm</t>
  </si>
  <si>
    <t>206</t>
  </si>
  <si>
    <t>460680581</t>
  </si>
  <si>
    <t>vysekání drážky pro montáž kabelů nebo trubky v cihlovém zdivu hloubky 2cm, šířky 2cm</t>
  </si>
  <si>
    <t>208</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</si>
  <si>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</si>
  <si>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</si>
  <si>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</si>
  <si>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</si>
  <si>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</si>
  <si>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</si>
  <si>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</si>
  <si>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</si>
  <si>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</si>
  <si>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</si>
  <si>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</si>
  <si>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</si>
  <si>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</si>
  <si>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</si>
  <si>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</si>
  <si>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</si>
  <si>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</si>
  <si>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</si>
  <si>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</si>
  <si>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</si>
  <si>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</si>
  <si>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</si>
  <si>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</si>
  <si>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</si>
  <si>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</si>
  <si>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</si>
  <si>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</si>
  <si>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</si>
  <si>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</si>
  <si>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</si>
  <si>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</si>
  <si>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</si>
  <si>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</si>
  <si>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</si>
  <si>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</si>
  <si>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</si>
  <si>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</si>
  <si>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</si>
  <si>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</si>
  <si>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</si>
  <si>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</si>
  <si>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</si>
  <si>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</si>
  <si>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</si>
  <si>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</si>
  <si>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</si>
  <si>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</si>
  <si>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</si>
  <si>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</si>
  <si>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</si>
  <si>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</si>
  <si>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</si>
  <si>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</si>
  <si>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musí být všechna tato pole vyplněna nenulovými kladnými číslicemi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</si>
  <si>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</si>
  <si>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</si>
  <si>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</si>
  <si>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</si>
  <si>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je v tomto případě povinen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</si>
  <si>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</si>
  <si>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Není však přípustné, aby obě pole - J.materiál, J.Montáž byly u jedné položky vyplněny nulou.</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</si>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</sst>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Trebuchet MS"/>
      <family val="2"/>
    </font>
    <font>
      <sz val="8"/>
      <color rgb="FF969696"/>
      <name val="Trebuchet MS"/>
    </font>
    <font>
      <sz val="9"/>
      <name val="Trebuchet MS"/>
    </font>
    <font>
      <b/>
      <sz val="12"/>
      <name val="Trebuchet MS"/>
    </font>
    <font>
      <sz val="11"/>
      <name val="Trebuchet MS"/>
    </font>
    <font>
      <sz val="10"/>
      <name val="Trebuchet MS"/>
    </font>
    <font>
      <sz val="12"/>
      <color rgb="FF003366"/>
      <name val="Trebuchet MS"/>
    </font>
    <font>
      <sz val="10"/>
      <color rgb="FF003366"/>
      <name val="Trebuchet MS"/>
    </font>
    <font>
      <sz val="8"/>
      <color rgb="FF003366"/>
      <name val="Trebuchet MS"/>
    </font>
    <font>
      <sz val="8"/>
      <color rgb="FF505050"/>
      <name val="Trebuchet MS"/>
    </font>
    <font>
      <sz val="8"/>
      <color rgb="FFFF0000"/>
      <name val="Trebuchet MS"/>
    </font>
    <font>
      <sz val="8"/>
      <color rgb="FF800080"/>
      <name val="Trebuchet MS"/>
    </font>
    <font>
      <sz val="8"/>
      <name val="Trebuchet MS"/>
      <family val="0"/>
      <charset val="238"/>
    </font>
    <font>
      <sz val="8"/>
      <color rgb="FFFAE682"/>
      <name val="Trebuchet MS"/>
    </font>
    <font>
      <sz val="10"/>
      <color rgb="FF960000"/>
      <name val="Trebuchet MS"/>
    </font>
    <font>
      <u/>
      <sz val="10"/>
      <color theme="10"/>
      <name val="Trebuchet MS"/>
    </font>
    <font>
      <b/>
      <sz val="16"/>
      <name val="Trebuchet MS"/>
    </font>
    <font>
      <sz val="8"/>
      <color rgb="FF3366FF"/>
      <name val="Trebuchet MS"/>
    </font>
    <font>
      <b/>
      <sz val="12"/>
      <color rgb="FF969696"/>
      <name val="Trebuchet MS"/>
    </font>
    <font>
      <sz val="9"/>
      <color rgb="FF969696"/>
      <name val="Trebuchet MS"/>
    </font>
    <font>
      <b/>
      <sz val="8"/>
      <color rgb="FF969696"/>
      <name val="Trebuchet MS"/>
    </font>
    <font>
      <b/>
      <sz val="10"/>
      <name val="Trebuchet MS"/>
    </font>
    <font>
      <b/>
      <sz val="9"/>
      <name val="Trebuchet MS"/>
    </font>
    <font>
      <sz val="12"/>
      <color rgb="FF969696"/>
      <name val="Trebuchet MS"/>
    </font>
    <font>
      <b/>
      <sz val="12"/>
      <color rgb="FF960000"/>
      <name val="Trebuchet MS"/>
    </font>
    <font>
      <sz val="12"/>
      <name val="Trebuchet MS"/>
    </font>
    <font>
      <sz val="18"/>
      <color theme="10"/>
      <name val="Wingdings 2"/>
    </font>
    <font>
      <b/>
      <sz val="11"/>
      <color rgb="FF003366"/>
      <name val="Trebuchet MS"/>
    </font>
    <font>
      <sz val="11"/>
      <color rgb="FF003366"/>
      <name val="Trebuchet MS"/>
    </font>
    <font>
      <b/>
      <sz val="11"/>
      <name val="Trebuchet MS"/>
    </font>
    <font>
      <sz val="11"/>
      <color rgb="FF969696"/>
      <name val="Trebuchet MS"/>
    </font>
    <font>
      <b/>
      <sz val="10"/>
      <color rgb="FF003366"/>
      <name val="Trebuchet MS"/>
    </font>
    <font>
      <sz val="10"/>
      <color rgb="FF969696"/>
      <name val="Trebuchet MS"/>
    </font>
    <font>
      <sz val="10"/>
      <color theme="10"/>
      <name val="Trebuchet MS"/>
    </font>
    <font>
      <b/>
      <sz val="12"/>
      <color rgb="FF800000"/>
      <name val="Trebuchet MS"/>
    </font>
    <font>
      <sz val="8"/>
      <color rgb="FF960000"/>
      <name val="Trebuchet MS"/>
    </font>
    <font>
      <b/>
      <sz val="8"/>
      <name val="Trebuchet MS"/>
    </font>
    <font>
      <sz val="7"/>
      <color rgb="FF969696"/>
      <name val="Trebuchet MS"/>
    </font>
    <font>
      <i/>
      <sz val="7"/>
      <color rgb="FF969696"/>
      <name val="Trebuchet MS"/>
    </font>
    <font>
      <i/>
      <sz val="8"/>
      <color rgb="FF0000FF"/>
      <name val="Trebuchet MS"/>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6">
    <fill>
      <patternFill patternType="none"/>
    </fill>
    <fill>
      <patternFill patternType="gray125"/>
    </fill>
    <fill>
      <patternFill patternType="solid">
        <fgColor rgb="FFFAE682"/>
      </patternFill>
    </fill>
    <fill>
      <patternFill patternType="solid">
        <fgColor rgb="FFFFFFCC"/>
      </patternFill>
    </fill>
    <fill>
      <patternFill patternType="solid">
        <fgColor rgb="FFBEBEBE"/>
      </patternFill>
    </fill>
    <fill>
      <patternFill patternType="solid">
        <fgColor rgb="FFD2D2D2"/>
      </patternFill>
    </fill>
  </fills>
  <borders count="37">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right style="thin">
        <color rgb="FF000000"/>
      </right>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top style="hair">
        <color rgb="FF969696"/>
      </top>
    </border>
    <border>
      <right style="thin">
        <color rgb="FF000000"/>
      </right>
      <top style="hair">
        <color rgb="FF000000"/>
      </top>
      <bottom style="hair">
        <color rgb="FF000000"/>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80">
    <xf numFmtId="0" fontId="0" fillId="0" borderId="0" xfId="0"/>
    <xf numFmtId="0" fontId="0" fillId="0" borderId="0" xfId="0" applyFont="1"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Font="1"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Font="1"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protection locked="0"/>
    </xf>
    <xf numFmtId="0" fontId="13" fillId="2" borderId="0" xfId="0" applyFont="1" applyFill="1" applyAlignment="1" applyProtection="1">
      <alignment horizontal="left" vertical="center"/>
    </xf>
    <xf numFmtId="0" fontId="5" fillId="2" borderId="0" xfId="0" applyFont="1" applyFill="1" applyAlignment="1" applyProtection="1">
      <alignment vertical="center"/>
    </xf>
    <xf numFmtId="0" fontId="14" fillId="2" borderId="0" xfId="0" applyFont="1" applyFill="1" applyAlignment="1" applyProtection="1">
      <alignment horizontal="left" vertical="center"/>
    </xf>
    <xf numFmtId="0" fontId="15" fillId="2" borderId="0" xfId="1" applyFont="1" applyFill="1" applyAlignment="1" applyProtection="1">
      <alignment vertical="center"/>
    </xf>
    <xf numFmtId="0" fontId="47" fillId="2" borderId="0" xfId="1" applyFill="1"/>
    <xf numFmtId="0" fontId="0" fillId="2" borderId="0" xfId="0" applyFill="1"/>
    <xf numFmtId="0" fontId="13" fillId="2" borderId="0" xfId="0" applyFont="1" applyFill="1" applyAlignment="1">
      <alignment horizontal="left"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applyProtection="1"/>
    <xf numFmtId="0" fontId="0" fillId="0" borderId="5" xfId="0" applyBorder="1" applyProtection="1"/>
    <xf numFmtId="0" fontId="0" fillId="0" borderId="0" xfId="0" applyBorder="1" applyProtection="1"/>
    <xf numFmtId="0" fontId="16" fillId="0" borderId="0" xfId="0" applyFont="1" applyBorder="1" applyAlignment="1" applyProtection="1">
      <alignment horizontal="left" vertical="center"/>
    </xf>
    <xf numFmtId="0" fontId="0" fillId="0" borderId="6" xfId="0" applyBorder="1" applyProtection="1"/>
    <xf numFmtId="0" fontId="17" fillId="0" borderId="0" xfId="0" applyFont="1" applyAlignment="1">
      <alignment horizontal="left" vertical="center"/>
    </xf>
    <xf numFmtId="0" fontId="18" fillId="0" borderId="0" xfId="0" applyFont="1" applyAlignment="1">
      <alignment horizontal="left" vertical="center"/>
    </xf>
    <xf numFmtId="0" fontId="19" fillId="0" borderId="0" xfId="0" applyFont="1" applyBorder="1" applyAlignment="1" applyProtection="1">
      <alignment horizontal="left" vertical="top"/>
    </xf>
    <xf numFmtId="0" fontId="2" fillId="0" borderId="0" xfId="0" applyFont="1" applyBorder="1" applyAlignment="1" applyProtection="1">
      <alignment horizontal="left" vertical="center"/>
    </xf>
    <xf numFmtId="0" fontId="20" fillId="0" borderId="0" xfId="0" applyFont="1" applyAlignment="1">
      <alignment horizontal="left" vertical="top" wrapText="1"/>
    </xf>
    <xf numFmtId="0" fontId="3" fillId="0" borderId="0" xfId="0" applyFont="1" applyBorder="1" applyAlignment="1" applyProtection="1">
      <alignment horizontal="left" vertical="top"/>
    </xf>
    <xf numFmtId="0" fontId="3" fillId="0" borderId="0" xfId="0" applyFont="1" applyBorder="1" applyAlignment="1" applyProtection="1">
      <alignment horizontal="left" vertical="top" wrapText="1"/>
    </xf>
    <xf numFmtId="0" fontId="20" fillId="0" borderId="0" xfId="0" applyFont="1" applyAlignment="1">
      <alignment horizontal="left" vertical="center"/>
    </xf>
    <xf numFmtId="0" fontId="19" fillId="0" borderId="0" xfId="0" applyFont="1" applyBorder="1" applyAlignment="1" applyProtection="1">
      <alignment horizontal="left" vertical="center"/>
    </xf>
    <xf numFmtId="0" fontId="2" fillId="3" borderId="0" xfId="0" applyFont="1" applyFill="1" applyBorder="1" applyAlignment="1" applyProtection="1">
      <alignment horizontal="left" vertical="center"/>
      <protection locked="0"/>
    </xf>
    <xf numFmtId="0" fontId="2" fillId="0" borderId="0" xfId="0" applyFont="1" applyBorder="1" applyAlignment="1" applyProtection="1">
      <alignment horizontal="left" vertical="top"/>
    </xf>
    <xf numFmtId="49" fontId="2" fillId="3" borderId="0" xfId="0" applyNumberFormat="1" applyFont="1" applyFill="1" applyBorder="1" applyAlignment="1" applyProtection="1">
      <alignment horizontal="left" vertical="center"/>
      <protection locked="0"/>
    </xf>
    <xf numFmtId="49" fontId="2" fillId="0" borderId="0" xfId="0" applyNumberFormat="1" applyFont="1" applyBorder="1" applyAlignment="1" applyProtection="1">
      <alignment horizontal="left" vertical="center"/>
    </xf>
    <xf numFmtId="0" fontId="2" fillId="0" borderId="0" xfId="0" applyFont="1" applyBorder="1" applyAlignment="1" applyProtection="1">
      <alignment horizontal="left" vertical="center" wrapText="1"/>
    </xf>
    <xf numFmtId="0" fontId="0" fillId="0" borderId="7" xfId="0" applyBorder="1" applyProtection="1"/>
    <xf numFmtId="0" fontId="0" fillId="0" borderId="5" xfId="0" applyFont="1" applyBorder="1" applyAlignment="1" applyProtection="1">
      <alignment vertical="center"/>
    </xf>
    <xf numFmtId="0" fontId="0" fillId="0" borderId="0" xfId="0" applyFont="1" applyBorder="1" applyAlignment="1" applyProtection="1">
      <alignment vertical="center"/>
    </xf>
    <xf numFmtId="0" fontId="21" fillId="0" borderId="8" xfId="0" applyFont="1" applyBorder="1" applyAlignment="1" applyProtection="1">
      <alignment horizontal="left" vertical="center"/>
    </xf>
    <xf numFmtId="0" fontId="0" fillId="0" borderId="8" xfId="0" applyFont="1" applyBorder="1" applyAlignment="1" applyProtection="1">
      <alignment vertical="center"/>
    </xf>
    <xf numFmtId="4" fontId="21" fillId="0" borderId="8" xfId="0" applyNumberFormat="1" applyFont="1" applyBorder="1" applyAlignment="1" applyProtection="1">
      <alignment vertical="center"/>
    </xf>
    <xf numFmtId="0" fontId="0" fillId="0" borderId="6" xfId="0" applyFont="1" applyBorder="1" applyAlignment="1" applyProtection="1">
      <alignment vertical="center"/>
    </xf>
    <xf numFmtId="0" fontId="1" fillId="0" borderId="0" xfId="0" applyFont="1" applyBorder="1" applyAlignment="1" applyProtection="1">
      <alignment horizontal="right" vertical="center"/>
    </xf>
    <xf numFmtId="0" fontId="1" fillId="0" borderId="5" xfId="0" applyFont="1" applyBorder="1" applyAlignment="1" applyProtection="1">
      <alignment vertical="center"/>
    </xf>
    <xf numFmtId="0" fontId="1" fillId="0" borderId="0" xfId="0" applyFont="1" applyBorder="1" applyAlignment="1" applyProtection="1">
      <alignment vertical="center"/>
    </xf>
    <xf numFmtId="0" fontId="1" fillId="0" borderId="0" xfId="0" applyFont="1" applyBorder="1" applyAlignment="1" applyProtection="1">
      <alignment horizontal="left" vertical="center"/>
    </xf>
    <xf numFmtId="164" fontId="1" fillId="0" borderId="0" xfId="0" applyNumberFormat="1" applyFont="1" applyBorder="1" applyAlignment="1" applyProtection="1">
      <alignment horizontal="center" vertical="center"/>
    </xf>
    <xf numFmtId="4" fontId="20" fillId="0" borderId="0" xfId="0" applyNumberFormat="1" applyFont="1" applyBorder="1" applyAlignment="1" applyProtection="1">
      <alignment vertical="center"/>
    </xf>
    <xf numFmtId="0" fontId="1" fillId="0" borderId="6" xfId="0" applyFont="1" applyBorder="1" applyAlignment="1" applyProtection="1">
      <alignment vertical="center"/>
    </xf>
    <xf numFmtId="0" fontId="0" fillId="4" borderId="0" xfId="0" applyFont="1" applyFill="1" applyBorder="1" applyAlignment="1" applyProtection="1">
      <alignment vertical="center"/>
    </xf>
    <xf numFmtId="0" fontId="3" fillId="4" borderId="9" xfId="0" applyFont="1" applyFill="1" applyBorder="1" applyAlignment="1" applyProtection="1">
      <alignment horizontal="left" vertical="center"/>
    </xf>
    <xf numFmtId="0" fontId="0" fillId="4" borderId="10" xfId="0" applyFont="1" applyFill="1" applyBorder="1" applyAlignment="1" applyProtection="1">
      <alignment vertical="center"/>
    </xf>
    <xf numFmtId="0" fontId="3" fillId="4" borderId="10" xfId="0" applyFont="1" applyFill="1" applyBorder="1" applyAlignment="1" applyProtection="1">
      <alignment horizontal="center" vertical="center"/>
    </xf>
    <xf numFmtId="0" fontId="3" fillId="4" borderId="10" xfId="0" applyFont="1" applyFill="1" applyBorder="1" applyAlignment="1" applyProtection="1">
      <alignment horizontal="left" vertical="center"/>
    </xf>
    <xf numFmtId="4" fontId="3" fillId="4" borderId="10" xfId="0" applyNumberFormat="1" applyFont="1" applyFill="1" applyBorder="1" applyAlignment="1" applyProtection="1">
      <alignment vertical="center"/>
    </xf>
    <xf numFmtId="0" fontId="0" fillId="4" borderId="11" xfId="0" applyFont="1" applyFill="1" applyBorder="1" applyAlignment="1" applyProtection="1">
      <alignment vertical="center"/>
    </xf>
    <xf numFmtId="0" fontId="0" fillId="4" borderId="6" xfId="0" applyFont="1" applyFill="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0" fillId="0" borderId="5" xfId="0" applyFont="1" applyBorder="1" applyAlignment="1">
      <alignment vertical="center"/>
    </xf>
    <xf numFmtId="0" fontId="16" fillId="0" borderId="0" xfId="0" applyFont="1" applyAlignment="1" applyProtection="1">
      <alignment horizontal="left" vertical="center"/>
    </xf>
    <xf numFmtId="0" fontId="0" fillId="0" borderId="0" xfId="0" applyFont="1" applyAlignment="1" applyProtection="1">
      <alignment vertical="center"/>
    </xf>
    <xf numFmtId="0" fontId="2" fillId="0" borderId="5" xfId="0" applyFont="1" applyBorder="1" applyAlignment="1" applyProtection="1">
      <alignment vertical="center"/>
    </xf>
    <xf numFmtId="0" fontId="19" fillId="0" borderId="0" xfId="0" applyFont="1" applyAlignment="1" applyProtection="1">
      <alignment horizontal="left" vertical="center"/>
    </xf>
    <xf numFmtId="0" fontId="2" fillId="0" borderId="0" xfId="0" applyFont="1" applyAlignment="1" applyProtection="1">
      <alignment vertical="center"/>
    </xf>
    <xf numFmtId="0" fontId="2" fillId="0" borderId="5" xfId="0" applyFont="1" applyBorder="1" applyAlignment="1">
      <alignment vertical="center"/>
    </xf>
    <xf numFmtId="0" fontId="3" fillId="0" borderId="5"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5" xfId="0" applyFont="1" applyBorder="1" applyAlignment="1">
      <alignment vertical="center"/>
    </xf>
    <xf numFmtId="0" fontId="22" fillId="0" borderId="0" xfId="0" applyFont="1" applyAlignment="1" applyProtection="1">
      <alignment vertical="center"/>
    </xf>
    <xf numFmtId="165" fontId="2" fillId="0" borderId="0" xfId="0" applyNumberFormat="1" applyFont="1" applyAlignment="1" applyProtection="1">
      <alignment horizontal="left" vertical="center"/>
    </xf>
    <xf numFmtId="0" fontId="23" fillId="0" borderId="15" xfId="0" applyFont="1" applyBorder="1" applyAlignment="1">
      <alignment horizontal="center" vertical="center"/>
    </xf>
    <xf numFmtId="0" fontId="23" fillId="0" borderId="16" xfId="0" applyFont="1" applyBorder="1" applyAlignment="1">
      <alignment horizontal="left" vertical="center"/>
    </xf>
    <xf numFmtId="0" fontId="0" fillId="0" borderId="16" xfId="0" applyFont="1" applyBorder="1" applyAlignment="1">
      <alignment vertical="center"/>
    </xf>
    <xf numFmtId="0" fontId="0" fillId="0" borderId="17" xfId="0" applyFont="1" applyBorder="1" applyAlignment="1">
      <alignment vertical="center"/>
    </xf>
    <xf numFmtId="0" fontId="1" fillId="0" borderId="18" xfId="0" applyFont="1" applyBorder="1" applyAlignment="1">
      <alignment horizontal="left" vertical="center"/>
    </xf>
    <xf numFmtId="0" fontId="1" fillId="0" borderId="0" xfId="0" applyFont="1" applyBorder="1" applyAlignment="1">
      <alignment horizontal="left" vertical="center"/>
    </xf>
    <xf numFmtId="0" fontId="0" fillId="0" borderId="0" xfId="0" applyFont="1" applyBorder="1" applyAlignment="1">
      <alignment vertical="center"/>
    </xf>
    <xf numFmtId="0" fontId="0" fillId="0" borderId="19" xfId="0" applyFont="1" applyBorder="1" applyAlignment="1">
      <alignment vertical="center"/>
    </xf>
    <xf numFmtId="0" fontId="1" fillId="0" borderId="18" xfId="0" applyFont="1" applyBorder="1" applyAlignment="1" applyProtection="1">
      <alignment horizontal="left" vertical="center"/>
    </xf>
    <xf numFmtId="0" fontId="0" fillId="0" borderId="19" xfId="0" applyFont="1" applyBorder="1" applyAlignment="1" applyProtection="1">
      <alignment vertical="center"/>
    </xf>
    <xf numFmtId="0" fontId="2" fillId="5" borderId="9" xfId="0" applyFont="1" applyFill="1" applyBorder="1" applyAlignment="1" applyProtection="1">
      <alignment horizontal="center" vertical="center"/>
    </xf>
    <xf numFmtId="0" fontId="2" fillId="5" borderId="10" xfId="0" applyFont="1" applyFill="1" applyBorder="1" applyAlignment="1" applyProtection="1">
      <alignment horizontal="left" vertical="center"/>
    </xf>
    <xf numFmtId="0" fontId="0" fillId="5" borderId="10" xfId="0" applyFont="1" applyFill="1" applyBorder="1" applyAlignment="1" applyProtection="1">
      <alignment vertical="center"/>
    </xf>
    <xf numFmtId="0" fontId="2" fillId="5" borderId="10" xfId="0" applyFont="1" applyFill="1" applyBorder="1" applyAlignment="1" applyProtection="1">
      <alignment horizontal="center" vertical="center"/>
    </xf>
    <xf numFmtId="0" fontId="2" fillId="5" borderId="10" xfId="0" applyFont="1" applyFill="1" applyBorder="1" applyAlignment="1" applyProtection="1">
      <alignment horizontal="right" vertical="center"/>
    </xf>
    <xf numFmtId="0" fontId="2" fillId="5" borderId="11" xfId="0" applyFont="1" applyFill="1" applyBorder="1" applyAlignment="1" applyProtection="1">
      <alignment horizontal="center" vertical="center"/>
    </xf>
    <xf numFmtId="0" fontId="19" fillId="0" borderId="20" xfId="0" applyFont="1" applyBorder="1" applyAlignment="1" applyProtection="1">
      <alignment horizontal="center" vertical="center" wrapText="1"/>
    </xf>
    <xf numFmtId="0" fontId="19" fillId="0" borderId="21" xfId="0" applyFont="1" applyBorder="1" applyAlignment="1" applyProtection="1">
      <alignment horizontal="center" vertical="center" wrapText="1"/>
    </xf>
    <xf numFmtId="0" fontId="19" fillId="0" borderId="22" xfId="0" applyFont="1" applyBorder="1" applyAlignment="1" applyProtection="1">
      <alignment horizontal="center" vertical="center" wrapText="1"/>
    </xf>
    <xf numFmtId="0" fontId="0" fillId="0" borderId="15" xfId="0" applyFont="1" applyBorder="1" applyAlignment="1" applyProtection="1">
      <alignment vertical="center"/>
    </xf>
    <xf numFmtId="0" fontId="0" fillId="0" borderId="16" xfId="0" applyFont="1" applyBorder="1" applyAlignment="1" applyProtection="1">
      <alignment vertical="center"/>
    </xf>
    <xf numFmtId="0" fontId="0" fillId="0" borderId="17"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3" fillId="0" borderId="0" xfId="0" applyFont="1" applyAlignment="1" applyProtection="1">
      <alignment horizontal="center" vertical="center"/>
    </xf>
    <xf numFmtId="4" fontId="23" fillId="0" borderId="18" xfId="0" applyNumberFormat="1" applyFont="1" applyBorder="1" applyAlignment="1" applyProtection="1">
      <alignment vertical="center"/>
    </xf>
    <xf numFmtId="4" fontId="23" fillId="0" borderId="0" xfId="0" applyNumberFormat="1" applyFont="1" applyBorder="1" applyAlignment="1" applyProtection="1">
      <alignment vertical="center"/>
    </xf>
    <xf numFmtId="166" fontId="23" fillId="0" borderId="0" xfId="0" applyNumberFormat="1" applyFont="1" applyBorder="1" applyAlignment="1" applyProtection="1">
      <alignment vertical="center"/>
    </xf>
    <xf numFmtId="4" fontId="23" fillId="0" borderId="19" xfId="0" applyNumberFormat="1" applyFont="1" applyBorder="1" applyAlignment="1" applyProtection="1">
      <alignment vertical="center"/>
    </xf>
    <xf numFmtId="0" fontId="3"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4" fillId="0" borderId="5"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29" fillId="0" borderId="0" xfId="0" applyFont="1" applyAlignment="1" applyProtection="1">
      <alignment horizontal="center" vertical="center"/>
    </xf>
    <xf numFmtId="0" fontId="4" fillId="0" borderId="5" xfId="0" applyFont="1" applyBorder="1" applyAlignment="1">
      <alignment vertical="center"/>
    </xf>
    <xf numFmtId="4" fontId="30" fillId="0" borderId="18"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9" xfId="0" applyNumberFormat="1" applyFont="1" applyBorder="1" applyAlignment="1" applyProtection="1">
      <alignment vertical="center"/>
    </xf>
    <xf numFmtId="0" fontId="4" fillId="0" borderId="0" xfId="0" applyFont="1" applyAlignment="1">
      <alignment horizontal="left" vertical="center"/>
    </xf>
    <xf numFmtId="4" fontId="28" fillId="0" borderId="0" xfId="0" applyNumberFormat="1" applyFont="1" applyAlignment="1" applyProtection="1">
      <alignment horizontal="right" vertical="center"/>
    </xf>
    <xf numFmtId="0" fontId="5" fillId="0" borderId="5" xfId="0" applyFont="1" applyBorder="1" applyAlignment="1" applyProtection="1">
      <alignmen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5" fillId="0" borderId="0" xfId="0" applyFont="1" applyAlignment="1" applyProtection="1">
      <alignment horizontal="center" vertical="center"/>
    </xf>
    <xf numFmtId="0" fontId="5" fillId="0" borderId="5" xfId="0" applyFont="1" applyBorder="1" applyAlignment="1">
      <alignment vertical="center"/>
    </xf>
    <xf numFmtId="4" fontId="32" fillId="0" borderId="18" xfId="0" applyNumberFormat="1" applyFont="1" applyBorder="1" applyAlignment="1" applyProtection="1">
      <alignment vertical="center"/>
    </xf>
    <xf numFmtId="4" fontId="32" fillId="0" borderId="0" xfId="0" applyNumberFormat="1" applyFont="1" applyBorder="1" applyAlignment="1" applyProtection="1">
      <alignment vertical="center"/>
    </xf>
    <xf numFmtId="166" fontId="32" fillId="0" borderId="0" xfId="0" applyNumberFormat="1" applyFont="1" applyBorder="1" applyAlignment="1" applyProtection="1">
      <alignment vertical="center"/>
    </xf>
    <xf numFmtId="4" fontId="32" fillId="0" borderId="19" xfId="0" applyNumberFormat="1" applyFont="1" applyBorder="1" applyAlignment="1" applyProtection="1">
      <alignment vertical="center"/>
    </xf>
    <xf numFmtId="0" fontId="5" fillId="0" borderId="0" xfId="0" applyFont="1" applyAlignment="1">
      <alignment horizontal="left" vertical="center"/>
    </xf>
    <xf numFmtId="4" fontId="32" fillId="0" borderId="23" xfId="0" applyNumberFormat="1" applyFont="1" applyBorder="1" applyAlignment="1" applyProtection="1">
      <alignment vertical="center"/>
    </xf>
    <xf numFmtId="4" fontId="32" fillId="0" borderId="24" xfId="0" applyNumberFormat="1" applyFont="1" applyBorder="1" applyAlignment="1" applyProtection="1">
      <alignment vertical="center"/>
    </xf>
    <xf numFmtId="166" fontId="32" fillId="0" borderId="24" xfId="0" applyNumberFormat="1" applyFont="1" applyBorder="1" applyAlignment="1" applyProtection="1">
      <alignment vertical="center"/>
    </xf>
    <xf numFmtId="4" fontId="32" fillId="0" borderId="25" xfId="0" applyNumberFormat="1" applyFont="1" applyBorder="1" applyAlignment="1" applyProtection="1">
      <alignment vertical="center"/>
    </xf>
    <xf numFmtId="0" fontId="0" fillId="0" borderId="0" xfId="0" applyProtection="1">
      <protection locked="0"/>
    </xf>
    <xf numFmtId="0" fontId="5" fillId="2" borderId="0" xfId="0" applyFont="1" applyFill="1" applyAlignment="1">
      <alignment vertical="center"/>
    </xf>
    <xf numFmtId="0" fontId="14" fillId="2" borderId="0" xfId="0" applyFont="1" applyFill="1" applyAlignment="1">
      <alignment horizontal="left" vertical="center"/>
    </xf>
    <xf numFmtId="0" fontId="33" fillId="2" borderId="0" xfId="1" applyFont="1" applyFill="1" applyAlignment="1">
      <alignment vertical="center"/>
    </xf>
    <xf numFmtId="0" fontId="5" fillId="2" borderId="0" xfId="0" applyFont="1" applyFill="1" applyAlignment="1" applyProtection="1">
      <alignment vertical="center"/>
      <protection locked="0"/>
    </xf>
    <xf numFmtId="0" fontId="0" fillId="0" borderId="3" xfId="0" applyBorder="1" applyProtection="1">
      <protection locked="0"/>
    </xf>
    <xf numFmtId="0" fontId="0" fillId="0" borderId="0" xfId="0" applyBorder="1" applyProtection="1">
      <protection locked="0"/>
    </xf>
    <xf numFmtId="0" fontId="19" fillId="0" borderId="0" xfId="0" applyFont="1" applyBorder="1" applyAlignment="1" applyProtection="1">
      <alignment horizontal="left" vertical="center" wrapText="1"/>
    </xf>
    <xf numFmtId="0" fontId="0" fillId="0" borderId="0" xfId="0" applyFont="1" applyBorder="1" applyAlignment="1" applyProtection="1">
      <alignment vertical="center"/>
      <protection locked="0"/>
    </xf>
    <xf numFmtId="0" fontId="3" fillId="0" borderId="0" xfId="0" applyFont="1" applyBorder="1" applyAlignment="1" applyProtection="1">
      <alignment horizontal="left" vertical="center" wrapText="1"/>
    </xf>
    <xf numFmtId="0" fontId="19" fillId="0" borderId="0" xfId="0" applyFont="1" applyBorder="1" applyAlignment="1" applyProtection="1">
      <alignment horizontal="left" vertical="center"/>
      <protection locked="0"/>
    </xf>
    <xf numFmtId="165" fontId="2" fillId="0" borderId="0" xfId="0" applyNumberFormat="1" applyFont="1" applyBorder="1" applyAlignment="1" applyProtection="1">
      <alignment horizontal="left" vertical="center"/>
    </xf>
    <xf numFmtId="0" fontId="0" fillId="0" borderId="5" xfId="0" applyFont="1" applyBorder="1" applyAlignment="1" applyProtection="1">
      <alignment vertical="center" wrapText="1"/>
    </xf>
    <xf numFmtId="0" fontId="0" fillId="0" borderId="0" xfId="0" applyFont="1" applyBorder="1" applyAlignment="1" applyProtection="1">
      <alignment vertical="center" wrapText="1"/>
    </xf>
    <xf numFmtId="0" fontId="0" fillId="0" borderId="0" xfId="0" applyFont="1" applyBorder="1" applyAlignment="1" applyProtection="1">
      <alignment vertical="center" wrapText="1"/>
      <protection locked="0"/>
    </xf>
    <xf numFmtId="0" fontId="0" fillId="0" borderId="6" xfId="0" applyFont="1" applyBorder="1" applyAlignment="1" applyProtection="1">
      <alignment vertical="center" wrapText="1"/>
    </xf>
    <xf numFmtId="0" fontId="0" fillId="0" borderId="16" xfId="0" applyFont="1" applyBorder="1" applyAlignment="1" applyProtection="1">
      <alignment vertical="center"/>
      <protection locked="0"/>
    </xf>
    <xf numFmtId="0" fontId="0" fillId="0" borderId="26" xfId="0" applyFont="1" applyBorder="1" applyAlignment="1" applyProtection="1">
      <alignment vertical="center"/>
    </xf>
    <xf numFmtId="0" fontId="21" fillId="0" borderId="0" xfId="0" applyFont="1" applyBorder="1" applyAlignment="1" applyProtection="1">
      <alignment horizontal="left" vertical="center"/>
    </xf>
    <xf numFmtId="4" fontId="24" fillId="0" borderId="0" xfId="0" applyNumberFormat="1" applyFont="1" applyBorder="1" applyAlignment="1" applyProtection="1">
      <alignment vertical="center"/>
    </xf>
    <xf numFmtId="0" fontId="1" fillId="0" borderId="0" xfId="0" applyFont="1" applyBorder="1" applyAlignment="1" applyProtection="1">
      <alignment horizontal="right" vertical="center"/>
      <protection locked="0"/>
    </xf>
    <xf numFmtId="4" fontId="1" fillId="0" borderId="0" xfId="0" applyNumberFormat="1" applyFont="1" applyBorder="1" applyAlignment="1" applyProtection="1">
      <alignment vertical="center"/>
    </xf>
    <xf numFmtId="164" fontId="1" fillId="0" borderId="0" xfId="0" applyNumberFormat="1" applyFont="1" applyBorder="1" applyAlignment="1" applyProtection="1">
      <alignment horizontal="right" vertical="center"/>
      <protection locked="0"/>
    </xf>
    <xf numFmtId="0" fontId="0" fillId="5" borderId="0" xfId="0" applyFont="1" applyFill="1" applyBorder="1" applyAlignment="1" applyProtection="1">
      <alignment vertical="center"/>
    </xf>
    <xf numFmtId="0" fontId="3" fillId="5" borderId="9" xfId="0" applyFont="1" applyFill="1" applyBorder="1" applyAlignment="1" applyProtection="1">
      <alignment horizontal="left" vertical="center"/>
    </xf>
    <xf numFmtId="0" fontId="3" fillId="5" borderId="10" xfId="0" applyFont="1" applyFill="1" applyBorder="1" applyAlignment="1" applyProtection="1">
      <alignment horizontal="right" vertical="center"/>
    </xf>
    <xf numFmtId="0" fontId="3" fillId="5" borderId="10" xfId="0" applyFont="1" applyFill="1" applyBorder="1" applyAlignment="1" applyProtection="1">
      <alignment horizontal="center" vertical="center"/>
    </xf>
    <xf numFmtId="0" fontId="0" fillId="5" borderId="10" xfId="0" applyFont="1" applyFill="1" applyBorder="1" applyAlignment="1" applyProtection="1">
      <alignment vertical="center"/>
      <protection locked="0"/>
    </xf>
    <xf numFmtId="4" fontId="3" fillId="5" borderId="10" xfId="0" applyNumberFormat="1" applyFont="1" applyFill="1" applyBorder="1" applyAlignment="1" applyProtection="1">
      <alignment vertical="center"/>
    </xf>
    <xf numFmtId="0" fontId="0" fillId="5" borderId="27" xfId="0" applyFont="1" applyFill="1" applyBorder="1" applyAlignment="1" applyProtection="1">
      <alignment vertical="center"/>
    </xf>
    <xf numFmtId="0" fontId="0" fillId="0" borderId="13"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0" fillId="0" borderId="4" xfId="0" applyFont="1" applyBorder="1" applyAlignment="1">
      <alignment vertical="center"/>
    </xf>
    <xf numFmtId="0" fontId="0" fillId="0" borderId="0" xfId="0" applyFont="1" applyBorder="1" applyAlignment="1" applyProtection="1">
      <alignment horizontal="left" vertical="center"/>
    </xf>
    <xf numFmtId="0" fontId="2" fillId="5" borderId="0" xfId="0" applyFont="1" applyFill="1" applyBorder="1" applyAlignment="1" applyProtection="1">
      <alignment horizontal="left" vertical="center"/>
    </xf>
    <xf numFmtId="0" fontId="0" fillId="5" borderId="0" xfId="0" applyFont="1" applyFill="1" applyBorder="1" applyAlignment="1" applyProtection="1">
      <alignment vertical="center"/>
      <protection locked="0"/>
    </xf>
    <xf numFmtId="0" fontId="2" fillId="5" borderId="0" xfId="0" applyFont="1" applyFill="1" applyBorder="1" applyAlignment="1" applyProtection="1">
      <alignment horizontal="right" vertical="center"/>
    </xf>
    <xf numFmtId="0" fontId="0" fillId="5" borderId="6" xfId="0" applyFont="1" applyFill="1" applyBorder="1" applyAlignment="1" applyProtection="1">
      <alignment vertical="center"/>
    </xf>
    <xf numFmtId="0" fontId="34" fillId="0" borderId="0" xfId="0" applyFont="1" applyBorder="1" applyAlignment="1" applyProtection="1">
      <alignment horizontal="left" vertical="center"/>
    </xf>
    <xf numFmtId="0" fontId="6" fillId="0" borderId="5" xfId="0" applyFont="1" applyBorder="1" applyAlignment="1" applyProtection="1">
      <alignment vertical="center"/>
    </xf>
    <xf numFmtId="0" fontId="6" fillId="0" borderId="0" xfId="0" applyFont="1" applyBorder="1" applyAlignment="1" applyProtection="1">
      <alignment vertical="center"/>
    </xf>
    <xf numFmtId="0" fontId="6" fillId="0" borderId="24" xfId="0" applyFont="1" applyBorder="1" applyAlignment="1" applyProtection="1">
      <alignment horizontal="left" vertical="center"/>
    </xf>
    <xf numFmtId="0" fontId="6" fillId="0" borderId="24" xfId="0" applyFont="1" applyBorder="1" applyAlignment="1" applyProtection="1">
      <alignment vertical="center"/>
    </xf>
    <xf numFmtId="0" fontId="6" fillId="0" borderId="24" xfId="0" applyFont="1" applyBorder="1" applyAlignment="1" applyProtection="1">
      <alignment vertical="center"/>
      <protection locked="0"/>
    </xf>
    <xf numFmtId="4" fontId="6" fillId="0" borderId="24" xfId="0" applyNumberFormat="1" applyFont="1" applyBorder="1" applyAlignment="1" applyProtection="1">
      <alignment vertical="center"/>
    </xf>
    <xf numFmtId="0" fontId="6" fillId="0" borderId="6" xfId="0" applyFont="1" applyBorder="1" applyAlignment="1" applyProtection="1">
      <alignment vertical="center"/>
    </xf>
    <xf numFmtId="0" fontId="7" fillId="0" borderId="5" xfId="0" applyFont="1" applyBorder="1" applyAlignment="1" applyProtection="1">
      <alignment vertical="center"/>
    </xf>
    <xf numFmtId="0" fontId="7" fillId="0" borderId="0" xfId="0" applyFont="1" applyBorder="1" applyAlignment="1" applyProtection="1">
      <alignment vertical="center"/>
    </xf>
    <xf numFmtId="0" fontId="7" fillId="0" borderId="24" xfId="0" applyFont="1" applyBorder="1" applyAlignment="1" applyProtection="1">
      <alignment horizontal="left" vertical="center"/>
    </xf>
    <xf numFmtId="0" fontId="7" fillId="0" borderId="24" xfId="0" applyFont="1" applyBorder="1" applyAlignment="1" applyProtection="1">
      <alignment vertical="center"/>
    </xf>
    <xf numFmtId="0" fontId="7" fillId="0" borderId="24" xfId="0" applyFont="1" applyBorder="1" applyAlignment="1" applyProtection="1">
      <alignment vertical="center"/>
      <protection locked="0"/>
    </xf>
    <xf numFmtId="4" fontId="7" fillId="0" borderId="24" xfId="0" applyNumberFormat="1" applyFont="1" applyBorder="1" applyAlignment="1" applyProtection="1">
      <alignment vertical="center"/>
    </xf>
    <xf numFmtId="0" fontId="7" fillId="0" borderId="6" xfId="0" applyFont="1" applyBorder="1" applyAlignment="1" applyProtection="1">
      <alignment vertical="center"/>
    </xf>
    <xf numFmtId="0" fontId="0" fillId="0" borderId="0" xfId="0" applyFont="1" applyAlignment="1" applyProtection="1">
      <alignment vertical="center"/>
      <protection locked="0"/>
    </xf>
    <xf numFmtId="0" fontId="19" fillId="0" borderId="0" xfId="0" applyFont="1" applyAlignment="1" applyProtection="1">
      <alignment horizontal="left" vertical="center" wrapText="1"/>
    </xf>
    <xf numFmtId="0" fontId="2" fillId="0" borderId="0" xfId="0" applyFont="1" applyAlignment="1" applyProtection="1">
      <alignment horizontal="left" vertical="center"/>
    </xf>
    <xf numFmtId="0" fontId="19" fillId="0" borderId="0" xfId="0" applyFont="1" applyAlignment="1" applyProtection="1">
      <alignment horizontal="left" vertical="center"/>
      <protection locked="0"/>
    </xf>
    <xf numFmtId="0" fontId="0" fillId="0" borderId="5" xfId="0" applyFont="1" applyBorder="1" applyAlignment="1" applyProtection="1">
      <alignment horizontal="center" vertical="center" wrapText="1"/>
    </xf>
    <xf numFmtId="0" fontId="2" fillId="5" borderId="20"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xf>
    <xf numFmtId="0" fontId="2" fillId="5" borderId="21" xfId="0" applyFont="1" applyFill="1" applyBorder="1" applyAlignment="1" applyProtection="1">
      <alignment horizontal="center" vertical="center" wrapText="1"/>
      <protection locked="0"/>
    </xf>
    <xf numFmtId="0" fontId="2" fillId="5" borderId="22" xfId="0" applyFont="1" applyFill="1" applyBorder="1" applyAlignment="1" applyProtection="1">
      <alignment horizontal="center" vertical="center" wrapText="1"/>
    </xf>
    <xf numFmtId="0" fontId="0" fillId="0" borderId="5" xfId="0" applyFont="1" applyBorder="1" applyAlignment="1">
      <alignment horizontal="center" vertical="center" wrapText="1"/>
    </xf>
    <xf numFmtId="4" fontId="24" fillId="0" borderId="0" xfId="0" applyNumberFormat="1" applyFont="1" applyAlignment="1" applyProtection="1"/>
    <xf numFmtId="166" fontId="35" fillId="0" borderId="16" xfId="0" applyNumberFormat="1" applyFont="1" applyBorder="1" applyAlignment="1" applyProtection="1"/>
    <xf numFmtId="166" fontId="35" fillId="0" borderId="17" xfId="0" applyNumberFormat="1" applyFont="1" applyBorder="1" applyAlignment="1" applyProtection="1"/>
    <xf numFmtId="4" fontId="36" fillId="0" borderId="0" xfId="0" applyNumberFormat="1" applyFont="1" applyAlignment="1">
      <alignment vertical="center"/>
    </xf>
    <xf numFmtId="0" fontId="8" fillId="0" borderId="5"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5" xfId="0" applyFont="1" applyBorder="1" applyAlignment="1"/>
    <xf numFmtId="0" fontId="8" fillId="0" borderId="18"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9"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0" fillId="0" borderId="28" xfId="0" applyFont="1" applyBorder="1" applyAlignment="1" applyProtection="1">
      <alignment horizontal="center" vertical="center"/>
    </xf>
    <xf numFmtId="49" fontId="0" fillId="0" borderId="28" xfId="0" applyNumberFormat="1" applyFont="1" applyBorder="1" applyAlignment="1" applyProtection="1">
      <alignment horizontal="left" vertical="center" wrapText="1"/>
    </xf>
    <xf numFmtId="0" fontId="0" fillId="0" borderId="28" xfId="0" applyFont="1" applyBorder="1" applyAlignment="1" applyProtection="1">
      <alignment horizontal="left" vertical="center" wrapText="1"/>
    </xf>
    <xf numFmtId="0" fontId="0" fillId="0" borderId="28" xfId="0" applyFont="1" applyBorder="1" applyAlignment="1" applyProtection="1">
      <alignment horizontal="center" vertical="center" wrapText="1"/>
    </xf>
    <xf numFmtId="167" fontId="0" fillId="0" borderId="28" xfId="0" applyNumberFormat="1" applyFont="1" applyBorder="1" applyAlignment="1" applyProtection="1">
      <alignment vertical="center"/>
    </xf>
    <xf numFmtId="4" fontId="0" fillId="3" borderId="28" xfId="0" applyNumberFormat="1" applyFont="1" applyFill="1" applyBorder="1" applyAlignment="1" applyProtection="1">
      <alignment vertical="center"/>
      <protection locked="0"/>
    </xf>
    <xf numFmtId="4" fontId="0" fillId="0" borderId="28" xfId="0" applyNumberFormat="1" applyFont="1" applyBorder="1" applyAlignment="1" applyProtection="1">
      <alignment vertical="center"/>
    </xf>
    <xf numFmtId="0" fontId="1" fillId="3" borderId="28" xfId="0" applyFont="1" applyFill="1" applyBorder="1" applyAlignment="1" applyProtection="1">
      <alignment horizontal="left" vertical="center"/>
      <protection locked="0"/>
    </xf>
    <xf numFmtId="0" fontId="1" fillId="0" borderId="0" xfId="0" applyFont="1" applyBorder="1" applyAlignment="1" applyProtection="1">
      <alignment horizontal="center" vertical="center"/>
    </xf>
    <xf numFmtId="166" fontId="1" fillId="0" borderId="0" xfId="0" applyNumberFormat="1" applyFont="1" applyBorder="1" applyAlignment="1" applyProtection="1">
      <alignment vertical="center"/>
    </xf>
    <xf numFmtId="166" fontId="1" fillId="0" borderId="19" xfId="0" applyNumberFormat="1" applyFont="1" applyBorder="1" applyAlignment="1" applyProtection="1">
      <alignment vertical="center"/>
    </xf>
    <xf numFmtId="4" fontId="0" fillId="0" borderId="0" xfId="0" applyNumberFormat="1" applyFont="1" applyAlignment="1">
      <alignment vertical="center"/>
    </xf>
    <xf numFmtId="0" fontId="1" fillId="0" borderId="24" xfId="0" applyFont="1" applyBorder="1" applyAlignment="1" applyProtection="1">
      <alignment horizontal="center" vertical="center"/>
    </xf>
    <xf numFmtId="0" fontId="0" fillId="0" borderId="24" xfId="0" applyFont="1" applyBorder="1" applyAlignment="1" applyProtection="1">
      <alignment vertical="center"/>
    </xf>
    <xf numFmtId="166" fontId="1" fillId="0" borderId="24" xfId="0" applyNumberFormat="1" applyFont="1" applyBorder="1" applyAlignment="1" applyProtection="1">
      <alignment vertical="center"/>
    </xf>
    <xf numFmtId="166" fontId="1" fillId="0" borderId="25" xfId="0" applyNumberFormat="1" applyFont="1" applyBorder="1" applyAlignment="1" applyProtection="1">
      <alignment vertical="center"/>
    </xf>
    <xf numFmtId="0" fontId="0" fillId="0" borderId="0" xfId="0" applyProtection="1"/>
    <xf numFmtId="0" fontId="0" fillId="0" borderId="5" xfId="0" applyBorder="1"/>
    <xf numFmtId="0" fontId="37" fillId="0" borderId="0" xfId="0" applyFont="1" applyAlignment="1" applyProtection="1">
      <alignment horizontal="left" vertical="center"/>
    </xf>
    <xf numFmtId="0" fontId="38" fillId="0" borderId="0" xfId="0" applyFont="1" applyAlignment="1" applyProtection="1">
      <alignment vertical="center" wrapText="1"/>
    </xf>
    <xf numFmtId="0" fontId="0" fillId="0" borderId="18" xfId="0" applyFont="1" applyBorder="1" applyAlignment="1" applyProtection="1">
      <alignment vertical="center"/>
    </xf>
    <xf numFmtId="0" fontId="9" fillId="0" borderId="5"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5" xfId="0" applyFont="1" applyBorder="1" applyAlignment="1">
      <alignment vertical="center"/>
    </xf>
    <xf numFmtId="0" fontId="9" fillId="0" borderId="18" xfId="0" applyFont="1" applyBorder="1" applyAlignment="1" applyProtection="1">
      <alignment vertical="center"/>
    </xf>
    <xf numFmtId="0" fontId="9" fillId="0" borderId="0" xfId="0" applyFont="1" applyBorder="1" applyAlignment="1" applyProtection="1">
      <alignment vertical="center"/>
    </xf>
    <xf numFmtId="0" fontId="9" fillId="0" borderId="19" xfId="0" applyFont="1" applyBorder="1" applyAlignment="1" applyProtection="1">
      <alignment vertical="center"/>
    </xf>
    <xf numFmtId="0" fontId="9" fillId="0" borderId="0" xfId="0" applyFont="1" applyAlignment="1">
      <alignment horizontal="left" vertical="center"/>
    </xf>
    <xf numFmtId="0" fontId="10" fillId="0" borderId="5"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5" xfId="0" applyFont="1" applyBorder="1" applyAlignment="1">
      <alignment vertical="center"/>
    </xf>
    <xf numFmtId="0" fontId="10" fillId="0" borderId="18" xfId="0" applyFont="1" applyBorder="1" applyAlignment="1" applyProtection="1">
      <alignment vertical="center"/>
    </xf>
    <xf numFmtId="0" fontId="10" fillId="0" borderId="0" xfId="0" applyFont="1" applyBorder="1" applyAlignment="1" applyProtection="1">
      <alignment vertical="center"/>
    </xf>
    <xf numFmtId="0" fontId="10" fillId="0" borderId="19" xfId="0" applyFont="1" applyBorder="1" applyAlignment="1" applyProtection="1">
      <alignment vertical="center"/>
    </xf>
    <xf numFmtId="0" fontId="10" fillId="0" borderId="0" xfId="0" applyFont="1" applyAlignment="1">
      <alignment horizontal="left" vertical="center"/>
    </xf>
    <xf numFmtId="0" fontId="11" fillId="0" borderId="5"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5" xfId="0" applyFont="1" applyBorder="1" applyAlignment="1">
      <alignment vertical="center"/>
    </xf>
    <xf numFmtId="0" fontId="11" fillId="0" borderId="18" xfId="0" applyFont="1" applyBorder="1" applyAlignment="1" applyProtection="1">
      <alignment vertical="center"/>
    </xf>
    <xf numFmtId="0" fontId="11" fillId="0" borderId="0" xfId="0" applyFont="1" applyBorder="1" applyAlignment="1" applyProtection="1">
      <alignment vertical="center"/>
    </xf>
    <xf numFmtId="0" fontId="11" fillId="0" borderId="19"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top" wrapText="1"/>
    </xf>
    <xf numFmtId="0" fontId="39" fillId="0" borderId="28" xfId="0" applyFont="1" applyBorder="1" applyAlignment="1" applyProtection="1">
      <alignment horizontal="center" vertical="center"/>
    </xf>
    <xf numFmtId="49" fontId="39" fillId="0" borderId="28" xfId="0" applyNumberFormat="1" applyFont="1" applyBorder="1" applyAlignment="1" applyProtection="1">
      <alignment horizontal="left" vertical="center" wrapText="1"/>
    </xf>
    <xf numFmtId="0" fontId="39" fillId="0" borderId="28" xfId="0" applyFont="1" applyBorder="1" applyAlignment="1" applyProtection="1">
      <alignment horizontal="left" vertical="center" wrapText="1"/>
    </xf>
    <xf numFmtId="0" fontId="39" fillId="0" borderId="28" xfId="0" applyFont="1" applyBorder="1" applyAlignment="1" applyProtection="1">
      <alignment horizontal="center" vertical="center" wrapText="1"/>
    </xf>
    <xf numFmtId="167" fontId="39" fillId="0" borderId="28" xfId="0" applyNumberFormat="1" applyFont="1" applyBorder="1" applyAlignment="1" applyProtection="1">
      <alignment vertical="center"/>
    </xf>
    <xf numFmtId="4" fontId="39" fillId="3" borderId="28" xfId="0" applyNumberFormat="1" applyFont="1" applyFill="1" applyBorder="1" applyAlignment="1" applyProtection="1">
      <alignment vertical="center"/>
      <protection locked="0"/>
    </xf>
    <xf numFmtId="4" fontId="39" fillId="0" borderId="28" xfId="0" applyNumberFormat="1" applyFont="1" applyBorder="1" applyAlignment="1" applyProtection="1">
      <alignment vertical="center"/>
    </xf>
    <xf numFmtId="0" fontId="39" fillId="0" borderId="5" xfId="0" applyFont="1" applyBorder="1" applyAlignment="1">
      <alignment vertical="center"/>
    </xf>
    <xf numFmtId="0" fontId="39" fillId="3" borderId="28"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0" fillId="0" borderId="0" xfId="0" applyAlignment="1">
      <alignment vertical="top"/>
      <protection locked="0"/>
    </xf>
    <xf numFmtId="0" fontId="40" fillId="0" borderId="29" xfId="0" applyFont="1" applyBorder="1" applyAlignment="1">
      <alignment vertical="center" wrapText="1"/>
      <protection locked="0"/>
    </xf>
    <xf numFmtId="0" fontId="40" fillId="0" borderId="30" xfId="0" applyFont="1" applyBorder="1" applyAlignment="1">
      <alignment vertical="center" wrapText="1"/>
      <protection locked="0"/>
    </xf>
    <xf numFmtId="0" fontId="40" fillId="0" borderId="31" xfId="0" applyFont="1" applyBorder="1" applyAlignment="1">
      <alignment vertical="center" wrapText="1"/>
      <protection locked="0"/>
    </xf>
    <xf numFmtId="0" fontId="40" fillId="0" borderId="32" xfId="0" applyFont="1" applyBorder="1" applyAlignment="1">
      <alignment horizontal="center" vertical="center" wrapText="1"/>
      <protection locked="0"/>
    </xf>
    <xf numFmtId="0" fontId="41" fillId="0" borderId="1" xfId="0" applyFont="1" applyBorder="1" applyAlignment="1">
      <alignment horizontal="center" vertical="center" wrapText="1"/>
      <protection locked="0"/>
    </xf>
    <xf numFmtId="0" fontId="40" fillId="0" borderId="33" xfId="0" applyFont="1" applyBorder="1" applyAlignment="1">
      <alignment horizontal="center" vertical="center" wrapText="1"/>
      <protection locked="0"/>
    </xf>
    <xf numFmtId="0" fontId="40" fillId="0" borderId="32" xfId="0" applyFont="1" applyBorder="1" applyAlignment="1">
      <alignment vertical="center" wrapText="1"/>
      <protection locked="0"/>
    </xf>
    <xf numFmtId="0" fontId="42" fillId="0" borderId="34" xfId="0" applyFont="1" applyBorder="1" applyAlignment="1">
      <alignment horizontal="left" wrapText="1"/>
      <protection locked="0"/>
    </xf>
    <xf numFmtId="0" fontId="40" fillId="0" borderId="33" xfId="0" applyFont="1" applyBorder="1" applyAlignment="1">
      <alignment vertical="center" wrapText="1"/>
      <protection locked="0"/>
    </xf>
    <xf numFmtId="0" fontId="42" fillId="0" borderId="1" xfId="0" applyFont="1" applyBorder="1" applyAlignment="1">
      <alignment horizontal="left" vertical="center" wrapText="1"/>
      <protection locked="0"/>
    </xf>
    <xf numFmtId="0" fontId="43" fillId="0" borderId="1" xfId="0" applyFont="1" applyBorder="1" applyAlignment="1">
      <alignment horizontal="left" vertical="center" wrapText="1"/>
      <protection locked="0"/>
    </xf>
    <xf numFmtId="0" fontId="43" fillId="0" borderId="32" xfId="0" applyFont="1" applyBorder="1" applyAlignment="1">
      <alignment vertical="center" wrapText="1"/>
      <protection locked="0"/>
    </xf>
    <xf numFmtId="0" fontId="43" fillId="0" borderId="1" xfId="0" applyFont="1" applyBorder="1" applyAlignment="1">
      <alignment vertical="center" wrapText="1"/>
      <protection locked="0"/>
    </xf>
    <xf numFmtId="0" fontId="43" fillId="0" borderId="1" xfId="0" applyFont="1" applyBorder="1" applyAlignment="1">
      <alignment vertical="center"/>
      <protection locked="0"/>
    </xf>
    <xf numFmtId="0" fontId="43" fillId="0" borderId="1" xfId="0" applyFont="1" applyBorder="1" applyAlignment="1">
      <alignment horizontal="left" vertical="center"/>
      <protection locked="0"/>
    </xf>
    <xf numFmtId="49" fontId="43" fillId="0" borderId="1" xfId="0" applyNumberFormat="1" applyFont="1" applyBorder="1" applyAlignment="1">
      <alignment horizontal="left" vertical="center" wrapText="1"/>
      <protection locked="0"/>
    </xf>
    <xf numFmtId="49" fontId="43" fillId="0" borderId="1" xfId="0" applyNumberFormat="1" applyFont="1" applyBorder="1" applyAlignment="1">
      <alignment vertical="center" wrapText="1"/>
      <protection locked="0"/>
    </xf>
    <xf numFmtId="0" fontId="40" fillId="0" borderId="35" xfId="0" applyFont="1" applyBorder="1" applyAlignment="1">
      <alignment vertical="center" wrapText="1"/>
      <protection locked="0"/>
    </xf>
    <xf numFmtId="0" fontId="44" fillId="0" borderId="34" xfId="0" applyFont="1" applyBorder="1" applyAlignment="1">
      <alignment vertical="center" wrapText="1"/>
      <protection locked="0"/>
    </xf>
    <xf numFmtId="0" fontId="40" fillId="0" borderId="36" xfId="0" applyFont="1" applyBorder="1" applyAlignment="1">
      <alignment vertical="center" wrapText="1"/>
      <protection locked="0"/>
    </xf>
    <xf numFmtId="0" fontId="40" fillId="0" borderId="1" xfId="0" applyFont="1" applyBorder="1" applyAlignment="1">
      <alignment vertical="top"/>
      <protection locked="0"/>
    </xf>
    <xf numFmtId="0" fontId="40" fillId="0" borderId="0" xfId="0" applyFont="1" applyAlignment="1">
      <alignment vertical="top"/>
      <protection locked="0"/>
    </xf>
    <xf numFmtId="0" fontId="40" fillId="0" borderId="29" xfId="0" applyFont="1" applyBorder="1" applyAlignment="1">
      <alignment horizontal="left" vertical="center"/>
      <protection locked="0"/>
    </xf>
    <xf numFmtId="0" fontId="40" fillId="0" borderId="30" xfId="0" applyFont="1" applyBorder="1" applyAlignment="1">
      <alignment horizontal="left" vertical="center"/>
      <protection locked="0"/>
    </xf>
    <xf numFmtId="0" fontId="40" fillId="0" borderId="31" xfId="0" applyFont="1" applyBorder="1" applyAlignment="1">
      <alignment horizontal="left" vertical="center"/>
      <protection locked="0"/>
    </xf>
    <xf numFmtId="0" fontId="40" fillId="0" borderId="32" xfId="0" applyFont="1" applyBorder="1" applyAlignment="1">
      <alignment horizontal="left" vertical="center"/>
      <protection locked="0"/>
    </xf>
    <xf numFmtId="0" fontId="41" fillId="0" borderId="1" xfId="0" applyFont="1" applyBorder="1" applyAlignment="1">
      <alignment horizontal="center" vertical="center"/>
      <protection locked="0"/>
    </xf>
    <xf numFmtId="0" fontId="40" fillId="0" borderId="33" xfId="0" applyFont="1" applyBorder="1" applyAlignment="1">
      <alignment horizontal="left" vertical="center"/>
      <protection locked="0"/>
    </xf>
    <xf numFmtId="0" fontId="42" fillId="0" borderId="1" xfId="0" applyFont="1" applyBorder="1" applyAlignment="1">
      <alignment horizontal="left" vertical="center"/>
      <protection locked="0"/>
    </xf>
    <xf numFmtId="0" fontId="45" fillId="0" borderId="0" xfId="0" applyFont="1" applyAlignment="1">
      <alignment horizontal="left" vertical="center"/>
      <protection locked="0"/>
    </xf>
    <xf numFmtId="0" fontId="42" fillId="0" borderId="34" xfId="0" applyFont="1" applyBorder="1" applyAlignment="1">
      <alignment horizontal="left" vertical="center"/>
      <protection locked="0"/>
    </xf>
    <xf numFmtId="0" fontId="42" fillId="0" borderId="34" xfId="0" applyFont="1" applyBorder="1" applyAlignment="1">
      <alignment horizontal="center" vertical="center"/>
      <protection locked="0"/>
    </xf>
    <xf numFmtId="0" fontId="45" fillId="0" borderId="34" xfId="0" applyFont="1" applyBorder="1" applyAlignment="1">
      <alignment horizontal="left" vertical="center"/>
      <protection locked="0"/>
    </xf>
    <xf numFmtId="0" fontId="46" fillId="0" borderId="1" xfId="0" applyFont="1" applyBorder="1" applyAlignment="1">
      <alignment horizontal="left" vertical="center"/>
      <protection locked="0"/>
    </xf>
    <xf numFmtId="0" fontId="43" fillId="0" borderId="0" xfId="0" applyFont="1" applyAlignment="1">
      <alignment horizontal="left" vertical="center"/>
      <protection locked="0"/>
    </xf>
    <xf numFmtId="0" fontId="43" fillId="0" borderId="1" xfId="0" applyFont="1" applyBorder="1" applyAlignment="1">
      <alignment horizontal="center" vertical="center"/>
      <protection locked="0"/>
    </xf>
    <xf numFmtId="0" fontId="43" fillId="0" borderId="32" xfId="0" applyFont="1" applyBorder="1" applyAlignment="1">
      <alignment horizontal="left" vertical="center"/>
      <protection locked="0"/>
    </xf>
    <xf numFmtId="0" fontId="43" fillId="0" borderId="1" xfId="0" applyFont="1" applyFill="1" applyBorder="1" applyAlignment="1">
      <alignment horizontal="left" vertical="center"/>
      <protection locked="0"/>
    </xf>
    <xf numFmtId="0" fontId="43" fillId="0" borderId="1" xfId="0" applyFont="1" applyFill="1" applyBorder="1" applyAlignment="1">
      <alignment horizontal="center" vertical="center"/>
      <protection locked="0"/>
    </xf>
    <xf numFmtId="0" fontId="40" fillId="0" borderId="35" xfId="0" applyFont="1" applyBorder="1" applyAlignment="1">
      <alignment horizontal="left" vertical="center"/>
      <protection locked="0"/>
    </xf>
    <xf numFmtId="0" fontId="44" fillId="0" borderId="34" xfId="0" applyFont="1" applyBorder="1" applyAlignment="1">
      <alignment horizontal="left" vertical="center"/>
      <protection locked="0"/>
    </xf>
    <xf numFmtId="0" fontId="40" fillId="0" borderId="36" xfId="0" applyFont="1" applyBorder="1" applyAlignment="1">
      <alignment horizontal="left" vertical="center"/>
      <protection locked="0"/>
    </xf>
    <xf numFmtId="0" fontId="40" fillId="0" borderId="1" xfId="0" applyFont="1" applyBorder="1" applyAlignment="1">
      <alignment horizontal="left" vertical="center"/>
      <protection locked="0"/>
    </xf>
    <xf numFmtId="0" fontId="44" fillId="0" borderId="1" xfId="0" applyFont="1" applyBorder="1" applyAlignment="1">
      <alignment horizontal="left" vertical="center"/>
      <protection locked="0"/>
    </xf>
    <xf numFmtId="0" fontId="45" fillId="0" borderId="1" xfId="0" applyFont="1" applyBorder="1" applyAlignment="1">
      <alignment horizontal="left" vertical="center"/>
      <protection locked="0"/>
    </xf>
    <xf numFmtId="0" fontId="43" fillId="0" borderId="34" xfId="0" applyFont="1" applyBorder="1" applyAlignment="1">
      <alignment horizontal="left" vertical="center"/>
      <protection locked="0"/>
    </xf>
    <xf numFmtId="0" fontId="40" fillId="0" borderId="1" xfId="0" applyFont="1" applyBorder="1" applyAlignment="1">
      <alignment horizontal="left" vertical="center" wrapText="1"/>
      <protection locked="0"/>
    </xf>
    <xf numFmtId="0" fontId="43" fillId="0" borderId="1" xfId="0" applyFont="1" applyBorder="1" applyAlignment="1">
      <alignment horizontal="center" vertical="center" wrapText="1"/>
      <protection locked="0"/>
    </xf>
    <xf numFmtId="0" fontId="40" fillId="0" borderId="29" xfId="0" applyFont="1" applyBorder="1" applyAlignment="1">
      <alignment horizontal="left" vertical="center" wrapText="1"/>
      <protection locked="0"/>
    </xf>
    <xf numFmtId="0" fontId="40" fillId="0" borderId="30" xfId="0" applyFont="1" applyBorder="1" applyAlignment="1">
      <alignment horizontal="left" vertical="center" wrapText="1"/>
      <protection locked="0"/>
    </xf>
    <xf numFmtId="0" fontId="40" fillId="0" borderId="31" xfId="0" applyFont="1" applyBorder="1" applyAlignment="1">
      <alignment horizontal="left" vertical="center" wrapText="1"/>
      <protection locked="0"/>
    </xf>
    <xf numFmtId="0" fontId="40" fillId="0" borderId="32" xfId="0" applyFont="1" applyBorder="1" applyAlignment="1">
      <alignment horizontal="left" vertical="center" wrapText="1"/>
      <protection locked="0"/>
    </xf>
    <xf numFmtId="0" fontId="40" fillId="0" borderId="33" xfId="0" applyFont="1" applyBorder="1" applyAlignment="1">
      <alignment horizontal="left" vertical="center" wrapText="1"/>
      <protection locked="0"/>
    </xf>
    <xf numFmtId="0" fontId="45" fillId="0" borderId="32" xfId="0" applyFont="1" applyBorder="1" applyAlignment="1">
      <alignment horizontal="left" vertical="center" wrapText="1"/>
      <protection locked="0"/>
    </xf>
    <xf numFmtId="0" fontId="45" fillId="0" borderId="33" xfId="0" applyFont="1" applyBorder="1" applyAlignment="1">
      <alignment horizontal="left" vertical="center" wrapText="1"/>
      <protection locked="0"/>
    </xf>
    <xf numFmtId="0" fontId="43" fillId="0" borderId="32" xfId="0" applyFont="1" applyBorder="1" applyAlignment="1">
      <alignment horizontal="left" vertical="center" wrapText="1"/>
      <protection locked="0"/>
    </xf>
    <xf numFmtId="0" fontId="43" fillId="0" borderId="33" xfId="0" applyFont="1" applyBorder="1" applyAlignment="1">
      <alignment horizontal="left" vertical="center" wrapText="1"/>
      <protection locked="0"/>
    </xf>
    <xf numFmtId="0" fontId="43" fillId="0" borderId="33" xfId="0" applyFont="1" applyBorder="1" applyAlignment="1">
      <alignment horizontal="left" vertical="center"/>
      <protection locked="0"/>
    </xf>
    <xf numFmtId="0" fontId="43" fillId="0" borderId="35" xfId="0" applyFont="1" applyBorder="1" applyAlignment="1">
      <alignment horizontal="left" vertical="center" wrapText="1"/>
      <protection locked="0"/>
    </xf>
    <xf numFmtId="0" fontId="43" fillId="0" borderId="34" xfId="0" applyFont="1" applyBorder="1" applyAlignment="1">
      <alignment horizontal="left" vertical="center" wrapText="1"/>
      <protection locked="0"/>
    </xf>
    <xf numFmtId="0" fontId="43" fillId="0" borderId="36" xfId="0" applyFont="1" applyBorder="1" applyAlignment="1">
      <alignment horizontal="left" vertical="center" wrapText="1"/>
      <protection locked="0"/>
    </xf>
    <xf numFmtId="0" fontId="43" fillId="0" borderId="1" xfId="0" applyFont="1" applyBorder="1" applyAlignment="1">
      <alignment horizontal="left" vertical="top"/>
      <protection locked="0"/>
    </xf>
    <xf numFmtId="0" fontId="43" fillId="0" borderId="1" xfId="0" applyFont="1" applyBorder="1" applyAlignment="1">
      <alignment horizontal="center" vertical="top"/>
      <protection locked="0"/>
    </xf>
    <xf numFmtId="0" fontId="43" fillId="0" borderId="35" xfId="0" applyFont="1" applyBorder="1" applyAlignment="1">
      <alignment horizontal="left" vertical="center"/>
      <protection locked="0"/>
    </xf>
    <xf numFmtId="0" fontId="43" fillId="0" borderId="36" xfId="0" applyFont="1" applyBorder="1" applyAlignment="1">
      <alignment horizontal="left" vertical="center"/>
      <protection locked="0"/>
    </xf>
    <xf numFmtId="0" fontId="45" fillId="0" borderId="0" xfId="0" applyFont="1" applyAlignment="1">
      <alignment vertical="center"/>
      <protection locked="0"/>
    </xf>
    <xf numFmtId="0" fontId="42" fillId="0" borderId="1" xfId="0" applyFont="1" applyBorder="1" applyAlignment="1">
      <alignment vertical="center"/>
      <protection locked="0"/>
    </xf>
    <xf numFmtId="0" fontId="45" fillId="0" borderId="34" xfId="0" applyFont="1" applyBorder="1" applyAlignment="1">
      <alignment vertical="center"/>
      <protection locked="0"/>
    </xf>
    <xf numFmtId="0" fontId="42" fillId="0" borderId="34" xfId="0" applyFont="1" applyBorder="1" applyAlignment="1">
      <alignment vertical="center"/>
      <protection locked="0"/>
    </xf>
    <xf numFmtId="0" fontId="0" fillId="0" borderId="1" xfId="0" applyBorder="1" applyAlignment="1">
      <alignment vertical="top"/>
      <protection locked="0"/>
    </xf>
    <xf numFmtId="49" fontId="43" fillId="0" borderId="1" xfId="0" applyNumberFormat="1" applyFont="1" applyBorder="1" applyAlignment="1">
      <alignment horizontal="left" vertical="center"/>
      <protection locked="0"/>
    </xf>
    <xf numFmtId="0" fontId="0" fillId="0" borderId="34" xfId="0" applyBorder="1" applyAlignment="1">
      <alignment vertical="top"/>
      <protection locked="0"/>
    </xf>
    <xf numFmtId="0" fontId="42" fillId="0" borderId="34" xfId="0" applyFont="1" applyBorder="1" applyAlignment="1">
      <alignment horizontal="left"/>
      <protection locked="0"/>
    </xf>
    <xf numFmtId="0" fontId="45" fillId="0" borderId="34" xfId="0" applyFont="1" applyBorder="1" applyAlignment="1">
      <protection locked="0"/>
    </xf>
    <xf numFmtId="0" fontId="40" fillId="0" borderId="32" xfId="0" applyFont="1" applyBorder="1" applyAlignment="1">
      <alignment vertical="top"/>
      <protection locked="0"/>
    </xf>
    <xf numFmtId="0" fontId="40" fillId="0" borderId="33" xfId="0" applyFont="1" applyBorder="1" applyAlignment="1">
      <alignment vertical="top"/>
      <protection locked="0"/>
    </xf>
    <xf numFmtId="0" fontId="40" fillId="0" borderId="1" xfId="0" applyFont="1" applyBorder="1" applyAlignment="1">
      <alignment horizontal="center" vertical="center"/>
      <protection locked="0"/>
    </xf>
    <xf numFmtId="0" fontId="40" fillId="0" borderId="1" xfId="0" applyFont="1" applyBorder="1" applyAlignment="1">
      <alignment horizontal="left" vertical="top"/>
      <protection locked="0"/>
    </xf>
    <xf numFmtId="0" fontId="40" fillId="0" borderId="35" xfId="0" applyFont="1" applyBorder="1" applyAlignment="1">
      <alignment vertical="top"/>
      <protection locked="0"/>
    </xf>
    <xf numFmtId="0" fontId="40" fillId="0" borderId="34" xfId="0" applyFont="1" applyBorder="1" applyAlignment="1">
      <alignment vertical="top"/>
      <protection locked="0"/>
    </xf>
    <xf numFmtId="0" fontId="40" fillId="0" borderId="36" xfId="0" applyFont="1" applyBorder="1" applyAlignment="1">
      <alignment vertical="top"/>
      <protection locked="0"/>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71145" cy="27114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76860" cy="27686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pane activePane="bottomLeft" state="frozen" topLeftCell="A2" ySplit="1"/>
    </sheetView>
  </sheetViews>
  <cols>
    <col min="1" max="1" width="8.33" customWidth="1"/>
    <col min="2" max="2" width="1.67" customWidth="1"/>
    <col min="3" max="3" width="4.17" customWidth="1"/>
    <col min="4" max="4" width="2.67" customWidth="1"/>
    <col min="5" max="5" width="2.67" customWidth="1"/>
    <col min="6" max="6" width="2.67" customWidth="1"/>
    <col min="7" max="7" width="2.67" customWidth="1"/>
    <col min="8" max="8" width="2.67" customWidth="1"/>
    <col min="9" max="9" width="2.67" customWidth="1"/>
    <col min="10" max="10" width="2.67" customWidth="1"/>
    <col min="11" max="11" width="2.67" customWidth="1"/>
    <col min="12" max="12" width="2.67" customWidth="1"/>
    <col min="13" max="13" width="2.67" customWidth="1"/>
    <col min="14" max="14" width="2.67" customWidth="1"/>
    <col min="15" max="15" width="2.67" customWidth="1"/>
    <col min="16" max="16" width="2.67" customWidth="1"/>
    <col min="17" max="17" width="2.67" customWidth="1"/>
    <col min="18" max="18" width="2.67" customWidth="1"/>
    <col min="19" max="19" width="2.67" customWidth="1"/>
    <col min="20" max="20" width="2.67" customWidth="1"/>
    <col min="21" max="21" width="2.67" customWidth="1"/>
    <col min="22" max="22" width="2.67" customWidth="1"/>
    <col min="23" max="23" width="2.67" customWidth="1"/>
    <col min="24" max="24" width="2.67" customWidth="1"/>
    <col min="25" max="25" width="2.67" customWidth="1"/>
    <col min="26" max="26" width="2.67" customWidth="1"/>
    <col min="27" max="27" width="2.67" customWidth="1"/>
    <col min="28" max="28" width="2.67" customWidth="1"/>
    <col min="29" max="29" width="2.67" customWidth="1"/>
    <col min="30" max="30" width="2.67" customWidth="1"/>
    <col min="31" max="31" width="2.67" customWidth="1"/>
    <col min="32" max="32" width="2.67" customWidth="1"/>
    <col min="33" max="33" width="2.67" customWidth="1"/>
    <col min="34" max="34" width="3.33" customWidth="1"/>
    <col min="35" max="35" width="31.67" customWidth="1"/>
    <col min="36" max="36" width="2.5" customWidth="1"/>
    <col min="37" max="37" width="2.5" customWidth="1"/>
    <col min="38" max="38" width="8.33" customWidth="1"/>
    <col min="39" max="39" width="3.33" customWidth="1"/>
    <col min="40" max="40" width="13.33" customWidth="1"/>
    <col min="41" max="41" width="7.5" customWidth="1"/>
    <col min="42" max="42" width="4.17" customWidth="1"/>
    <col min="43" max="43" width="15.67" customWidth="1"/>
    <col min="44" max="44" width="13.67" customWidth="1"/>
    <col min="45" max="45" width="25.83" hidden="1" customWidth="1"/>
    <col min="46" max="46" width="25.83" hidden="1" customWidth="1"/>
    <col min="47" max="47" width="25.83" hidden="1" customWidth="1"/>
    <col min="48" max="48" width="21.67" hidden="1" customWidth="1"/>
    <col min="49" max="49" width="21.67" hidden="1" customWidth="1"/>
    <col min="50" max="50" width="21.67" hidden="1" customWidth="1"/>
    <col min="51" max="51" width="21.67" hidden="1" customWidth="1"/>
    <col min="52" max="52" width="21.67" hidden="1" customWidth="1"/>
    <col min="53" max="53" width="19.17" hidden="1" customWidth="1"/>
    <col min="54" max="54" width="25" hidden="1" customWidth="1"/>
    <col min="55" max="55" width="19.17" hidden="1" customWidth="1"/>
    <col min="56" max="56" width="19.17" hidden="1" customWidth="1"/>
    <col min="57" max="57" width="66.5" customWidth="1"/>
    <col min="71" max="71" width="9.33" hidden="1"/>
    <col min="72" max="72" width="9.33" hidden="1"/>
    <col min="73" max="73" width="9.33" hidden="1"/>
    <col min="74" max="74" width="9.33" hidden="1"/>
    <col min="75" max="75" width="9.33" hidden="1"/>
    <col min="76" max="76" width="9.33" hidden="1"/>
    <col min="77" max="77" width="9.33" hidden="1"/>
    <col min="78" max="78" width="9.33" hidden="1"/>
    <col min="79" max="79" width="9.33" hidden="1"/>
    <col min="80" max="80" width="9.33" hidden="1"/>
    <col min="81" max="81" width="9.33" hidden="1"/>
    <col min="82" max="82" width="9.33" hidden="1"/>
    <col min="83" max="83" width="9.33" hidden="1"/>
    <col min="84" max="84" width="9.33" hidden="1"/>
    <col min="85" max="85" width="9.33" hidden="1"/>
    <col min="86" max="86" width="9.33" hidden="1"/>
    <col min="87" max="87" width="9.33" hidden="1"/>
    <col min="88" max="88" width="9.33" hidden="1"/>
    <col min="89" max="89" width="9.33" hidden="1"/>
    <col min="90" max="90" width="9.33" hidden="1"/>
    <col min="91" max="91" width="9.33" hidden="1"/>
  </cols>
  <sheetData>
    <row r="1" ht="21.36" customHeight="1">
      <c r="A1" s="16" t="s">
        <v>0</v>
      </c>
      <c r="B1" s="17"/>
      <c r="C1" s="17"/>
      <c r="D1" s="18" t="s">
        <v>1</v>
      </c>
      <c r="E1" s="17"/>
      <c r="F1" s="17"/>
      <c r="G1" s="17"/>
      <c r="H1" s="17"/>
      <c r="I1" s="17"/>
      <c r="J1" s="17"/>
      <c r="K1" s="19" t="s">
        <v>2</v>
      </c>
      <c r="L1" s="19"/>
      <c r="M1" s="19"/>
      <c r="N1" s="19"/>
      <c r="O1" s="19"/>
      <c r="P1" s="19"/>
      <c r="Q1" s="19"/>
      <c r="R1" s="19"/>
      <c r="S1" s="19"/>
      <c r="T1" s="17"/>
      <c r="U1" s="17"/>
      <c r="V1" s="17"/>
      <c r="W1" s="19" t="s">
        <v>3</v>
      </c>
      <c r="X1" s="19"/>
      <c r="Y1" s="19"/>
      <c r="Z1" s="19"/>
      <c r="AA1" s="19"/>
      <c r="AB1" s="19"/>
      <c r="AC1" s="19"/>
      <c r="AD1" s="19"/>
      <c r="AE1" s="19"/>
      <c r="AF1" s="19"/>
      <c r="AG1" s="19"/>
      <c r="AH1" s="19"/>
      <c r="AI1" s="20"/>
      <c r="AJ1" s="21"/>
      <c r="AK1" s="21"/>
      <c r="AL1" s="21"/>
      <c r="AM1" s="21"/>
      <c r="AN1" s="21"/>
      <c r="AO1" s="21"/>
      <c r="AP1" s="21"/>
      <c r="AQ1" s="21"/>
      <c r="AR1" s="21"/>
      <c r="AS1" s="21"/>
      <c r="AT1" s="21"/>
      <c r="AU1" s="21"/>
      <c r="AV1" s="21"/>
      <c r="AW1" s="21"/>
      <c r="AX1" s="21"/>
      <c r="AY1" s="21"/>
      <c r="AZ1" s="21"/>
      <c r="BA1" s="22" t="s">
        <v>4</v>
      </c>
      <c r="BB1" s="22" t="s">
        <v>5</v>
      </c>
      <c r="BC1" s="21"/>
      <c r="BD1" s="21"/>
      <c r="BE1" s="21"/>
      <c r="BF1" s="21"/>
      <c r="BG1" s="21"/>
      <c r="BH1" s="21"/>
      <c r="BI1" s="21"/>
      <c r="BJ1" s="21"/>
      <c r="BK1" s="21"/>
      <c r="BL1" s="21"/>
      <c r="BM1" s="21"/>
      <c r="BN1" s="21"/>
      <c r="BO1" s="21"/>
      <c r="BP1" s="21"/>
      <c r="BQ1" s="21"/>
      <c r="BR1" s="21"/>
      <c r="BT1" s="23" t="s">
        <v>6</v>
      </c>
      <c r="BU1" s="23" t="s">
        <v>6</v>
      </c>
      <c r="BV1" s="23" t="s">
        <v>7</v>
      </c>
    </row>
    <row r="2" ht="36.96" customHeight="1">
      <c r="AR2"/>
      <c r="BS2" s="24" t="s">
        <v>8</v>
      </c>
      <c r="BT2" s="24" t="s">
        <v>9</v>
      </c>
    </row>
    <row r="3" ht="6.96" customHeight="1">
      <c r="B3" s="25"/>
      <c r="C3" s="26"/>
      <c r="D3" s="26"/>
      <c r="E3" s="26"/>
      <c r="F3" s="26"/>
      <c r="G3" s="26"/>
      <c r="H3" s="26"/>
      <c r="I3" s="26"/>
      <c r="J3" s="26"/>
      <c r="K3" s="26"/>
      <c r="L3" s="26"/>
      <c r="M3" s="26"/>
      <c r="N3" s="26"/>
      <c r="O3" s="26"/>
      <c r="P3" s="26"/>
      <c r="Q3" s="26"/>
      <c r="R3" s="26"/>
      <c r="S3" s="26"/>
      <c r="T3" s="26"/>
      <c r="U3" s="26"/>
      <c r="V3" s="26"/>
      <c r="W3" s="26"/>
      <c r="X3" s="26"/>
      <c r="Y3" s="26"/>
      <c r="Z3" s="26"/>
      <c r="AA3" s="26"/>
      <c r="AB3" s="26"/>
      <c r="AC3" s="26"/>
      <c r="AD3" s="26"/>
      <c r="AE3" s="26"/>
      <c r="AF3" s="26"/>
      <c r="AG3" s="26"/>
      <c r="AH3" s="26"/>
      <c r="AI3" s="26"/>
      <c r="AJ3" s="26"/>
      <c r="AK3" s="26"/>
      <c r="AL3" s="26"/>
      <c r="AM3" s="26"/>
      <c r="AN3" s="26"/>
      <c r="AO3" s="26"/>
      <c r="AP3" s="26"/>
      <c r="AQ3" s="27"/>
      <c r="BS3" s="24" t="s">
        <v>8</v>
      </c>
      <c r="BT3" s="24" t="s">
        <v>10</v>
      </c>
    </row>
    <row r="4" ht="36.96" customHeight="1">
      <c r="B4" s="28"/>
      <c r="C4" s="29"/>
      <c r="D4" s="30" t="s">
        <v>11</v>
      </c>
      <c r="E4" s="29"/>
      <c r="F4" s="29"/>
      <c r="G4" s="29"/>
      <c r="H4" s="29"/>
      <c r="I4" s="29"/>
      <c r="J4" s="29"/>
      <c r="K4" s="29"/>
      <c r="L4" s="29"/>
      <c r="M4" s="29"/>
      <c r="N4" s="29"/>
      <c r="O4" s="29"/>
      <c r="P4" s="29"/>
      <c r="Q4" s="29"/>
      <c r="R4" s="29"/>
      <c r="S4" s="29"/>
      <c r="T4" s="29"/>
      <c r="U4" s="29"/>
      <c r="V4" s="29"/>
      <c r="W4" s="29"/>
      <c r="X4" s="29"/>
      <c r="Y4" s="29"/>
      <c r="Z4" s="29"/>
      <c r="AA4" s="29"/>
      <c r="AB4" s="29"/>
      <c r="AC4" s="29"/>
      <c r="AD4" s="29"/>
      <c r="AE4" s="29"/>
      <c r="AF4" s="29"/>
      <c r="AG4" s="29"/>
      <c r="AH4" s="29"/>
      <c r="AI4" s="29"/>
      <c r="AJ4" s="29"/>
      <c r="AK4" s="29"/>
      <c r="AL4" s="29"/>
      <c r="AM4" s="29"/>
      <c r="AN4" s="29"/>
      <c r="AO4" s="29"/>
      <c r="AP4" s="29"/>
      <c r="AQ4" s="31"/>
      <c r="AS4" s="32" t="s">
        <v>12</v>
      </c>
      <c r="BE4" s="33" t="s">
        <v>13</v>
      </c>
      <c r="BS4" s="24" t="s">
        <v>14</v>
      </c>
    </row>
    <row r="5" ht="14.4" customHeight="1">
      <c r="B5" s="28"/>
      <c r="C5" s="29"/>
      <c r="D5" s="34" t="s">
        <v>15</v>
      </c>
      <c r="E5" s="29"/>
      <c r="F5" s="29"/>
      <c r="G5" s="29"/>
      <c r="H5" s="29"/>
      <c r="I5" s="29"/>
      <c r="J5" s="29"/>
      <c r="K5" s="35" t="s">
        <v>16</v>
      </c>
      <c r="L5" s="29"/>
      <c r="M5" s="29"/>
      <c r="N5" s="29"/>
      <c r="O5" s="29"/>
      <c r="P5" s="29"/>
      <c r="Q5" s="29"/>
      <c r="R5" s="29"/>
      <c r="S5" s="29"/>
      <c r="T5" s="29"/>
      <c r="U5" s="29"/>
      <c r="V5" s="29"/>
      <c r="W5" s="29"/>
      <c r="X5" s="29"/>
      <c r="Y5" s="29"/>
      <c r="Z5" s="29"/>
      <c r="AA5" s="29"/>
      <c r="AB5" s="29"/>
      <c r="AC5" s="29"/>
      <c r="AD5" s="29"/>
      <c r="AE5" s="29"/>
      <c r="AF5" s="29"/>
      <c r="AG5" s="29"/>
      <c r="AH5" s="29"/>
      <c r="AI5" s="29"/>
      <c r="AJ5" s="29"/>
      <c r="AK5" s="29"/>
      <c r="AL5" s="29"/>
      <c r="AM5" s="29"/>
      <c r="AN5" s="29"/>
      <c r="AO5" s="29"/>
      <c r="AP5" s="29"/>
      <c r="AQ5" s="31"/>
      <c r="BE5" s="36" t="s">
        <v>17</v>
      </c>
      <c r="BS5" s="24" t="s">
        <v>8</v>
      </c>
    </row>
    <row r="6" ht="36.96" customHeight="1">
      <c r="B6" s="28"/>
      <c r="C6" s="29"/>
      <c r="D6" s="37" t="s">
        <v>18</v>
      </c>
      <c r="E6" s="29"/>
      <c r="F6" s="29"/>
      <c r="G6" s="29"/>
      <c r="H6" s="29"/>
      <c r="I6" s="29"/>
      <c r="J6" s="29"/>
      <c r="K6" s="38" t="s">
        <v>19</v>
      </c>
      <c r="L6" s="29"/>
      <c r="M6" s="29"/>
      <c r="N6" s="29"/>
      <c r="O6" s="29"/>
      <c r="P6" s="29"/>
      <c r="Q6" s="29"/>
      <c r="R6" s="29"/>
      <c r="S6" s="29"/>
      <c r="T6" s="29"/>
      <c r="U6" s="29"/>
      <c r="V6" s="29"/>
      <c r="W6" s="29"/>
      <c r="X6" s="29"/>
      <c r="Y6" s="29"/>
      <c r="Z6" s="29"/>
      <c r="AA6" s="29"/>
      <c r="AB6" s="29"/>
      <c r="AC6" s="29"/>
      <c r="AD6" s="29"/>
      <c r="AE6" s="29"/>
      <c r="AF6" s="29"/>
      <c r="AG6" s="29"/>
      <c r="AH6" s="29"/>
      <c r="AI6" s="29"/>
      <c r="AJ6" s="29"/>
      <c r="AK6" s="29"/>
      <c r="AL6" s="29"/>
      <c r="AM6" s="29"/>
      <c r="AN6" s="29"/>
      <c r="AO6" s="29"/>
      <c r="AP6" s="29"/>
      <c r="AQ6" s="31"/>
      <c r="BE6" s="39"/>
      <c r="BS6" s="24" t="s">
        <v>8</v>
      </c>
    </row>
    <row r="7" ht="14.4" customHeight="1">
      <c r="B7" s="28"/>
      <c r="C7" s="29"/>
      <c r="D7" s="40" t="s">
        <v>20</v>
      </c>
      <c r="E7" s="29"/>
      <c r="F7" s="29"/>
      <c r="G7" s="29"/>
      <c r="H7" s="29"/>
      <c r="I7" s="29"/>
      <c r="J7" s="29"/>
      <c r="K7" s="35" t="s">
        <v>21</v>
      </c>
      <c r="L7" s="29"/>
      <c r="M7" s="29"/>
      <c r="N7" s="29"/>
      <c r="O7" s="29"/>
      <c r="P7" s="29"/>
      <c r="Q7" s="29"/>
      <c r="R7" s="29"/>
      <c r="S7" s="29"/>
      <c r="T7" s="29"/>
      <c r="U7" s="29"/>
      <c r="V7" s="29"/>
      <c r="W7" s="29"/>
      <c r="X7" s="29"/>
      <c r="Y7" s="29"/>
      <c r="Z7" s="29"/>
      <c r="AA7" s="29"/>
      <c r="AB7" s="29"/>
      <c r="AC7" s="29"/>
      <c r="AD7" s="29"/>
      <c r="AE7" s="29"/>
      <c r="AF7" s="29"/>
      <c r="AG7" s="29"/>
      <c r="AH7" s="29"/>
      <c r="AI7" s="29"/>
      <c r="AJ7" s="29"/>
      <c r="AK7" s="40" t="s">
        <v>22</v>
      </c>
      <c r="AL7" s="29"/>
      <c r="AM7" s="29"/>
      <c r="AN7" s="35" t="s">
        <v>23</v>
      </c>
      <c r="AO7" s="29"/>
      <c r="AP7" s="29"/>
      <c r="AQ7" s="31"/>
      <c r="BE7" s="39"/>
      <c r="BS7" s="24" t="s">
        <v>8</v>
      </c>
    </row>
    <row r="8" ht="14.4" customHeight="1">
      <c r="B8" s="28"/>
      <c r="C8" s="29"/>
      <c r="D8" s="40" t="s">
        <v>24</v>
      </c>
      <c r="E8" s="29"/>
      <c r="F8" s="29"/>
      <c r="G8" s="29"/>
      <c r="H8" s="29"/>
      <c r="I8" s="29"/>
      <c r="J8" s="29"/>
      <c r="K8" s="35" t="s">
        <v>25</v>
      </c>
      <c r="L8" s="29"/>
      <c r="M8" s="29"/>
      <c r="N8" s="29"/>
      <c r="O8" s="29"/>
      <c r="P8" s="29"/>
      <c r="Q8" s="29"/>
      <c r="R8" s="29"/>
      <c r="S8" s="29"/>
      <c r="T8" s="29"/>
      <c r="U8" s="29"/>
      <c r="V8" s="29"/>
      <c r="W8" s="29"/>
      <c r="X8" s="29"/>
      <c r="Y8" s="29"/>
      <c r="Z8" s="29"/>
      <c r="AA8" s="29"/>
      <c r="AB8" s="29"/>
      <c r="AC8" s="29"/>
      <c r="AD8" s="29"/>
      <c r="AE8" s="29"/>
      <c r="AF8" s="29"/>
      <c r="AG8" s="29"/>
      <c r="AH8" s="29"/>
      <c r="AI8" s="29"/>
      <c r="AJ8" s="29"/>
      <c r="AK8" s="40" t="s">
        <v>26</v>
      </c>
      <c r="AL8" s="29"/>
      <c r="AM8" s="29"/>
      <c r="AN8" s="41" t="s">
        <v>27</v>
      </c>
      <c r="AO8" s="29"/>
      <c r="AP8" s="29"/>
      <c r="AQ8" s="31"/>
      <c r="BE8" s="39"/>
      <c r="BS8" s="24" t="s">
        <v>8</v>
      </c>
    </row>
    <row r="9" ht="29.28" customHeight="1">
      <c r="B9" s="28"/>
      <c r="C9" s="29"/>
      <c r="D9" s="34" t="s">
        <v>28</v>
      </c>
      <c r="E9" s="29"/>
      <c r="F9" s="29"/>
      <c r="G9" s="29"/>
      <c r="H9" s="29"/>
      <c r="I9" s="29"/>
      <c r="J9" s="29"/>
      <c r="K9" s="42" t="s">
        <v>29</v>
      </c>
      <c r="L9" s="29"/>
      <c r="M9" s="29"/>
      <c r="N9" s="29"/>
      <c r="O9" s="29"/>
      <c r="P9" s="29"/>
      <c r="Q9" s="29"/>
      <c r="R9" s="29"/>
      <c r="S9" s="29"/>
      <c r="T9" s="29"/>
      <c r="U9" s="29"/>
      <c r="V9" s="29"/>
      <c r="W9" s="29"/>
      <c r="X9" s="29"/>
      <c r="Y9" s="29"/>
      <c r="Z9" s="29"/>
      <c r="AA9" s="29"/>
      <c r="AB9" s="29"/>
      <c r="AC9" s="29"/>
      <c r="AD9" s="29"/>
      <c r="AE9" s="29"/>
      <c r="AF9" s="29"/>
      <c r="AG9" s="29"/>
      <c r="AH9" s="29"/>
      <c r="AI9" s="29"/>
      <c r="AJ9" s="29"/>
      <c r="AK9" s="34" t="s">
        <v>30</v>
      </c>
      <c r="AL9" s="29"/>
      <c r="AM9" s="29"/>
      <c r="AN9" s="42" t="s">
        <v>31</v>
      </c>
      <c r="AO9" s="29"/>
      <c r="AP9" s="29"/>
      <c r="AQ9" s="31"/>
      <c r="BE9" s="39"/>
      <c r="BS9" s="24" t="s">
        <v>8</v>
      </c>
    </row>
    <row r="10" ht="14.4" customHeight="1">
      <c r="B10" s="28"/>
      <c r="C10" s="29"/>
      <c r="D10" s="40" t="s">
        <v>32</v>
      </c>
      <c r="E10" s="29"/>
      <c r="F10" s="29"/>
      <c r="G10" s="29"/>
      <c r="H10" s="29"/>
      <c r="I10" s="29"/>
      <c r="J10" s="29"/>
      <c r="K10" s="29"/>
      <c r="L10" s="29"/>
      <c r="M10" s="29"/>
      <c r="N10" s="29"/>
      <c r="O10" s="29"/>
      <c r="P10" s="29"/>
      <c r="Q10" s="29"/>
      <c r="R10" s="29"/>
      <c r="S10" s="29"/>
      <c r="T10" s="29"/>
      <c r="U10" s="29"/>
      <c r="V10" s="29"/>
      <c r="W10" s="29"/>
      <c r="X10" s="29"/>
      <c r="Y10" s="29"/>
      <c r="Z10" s="29"/>
      <c r="AA10" s="29"/>
      <c r="AB10" s="29"/>
      <c r="AC10" s="29"/>
      <c r="AD10" s="29"/>
      <c r="AE10" s="29"/>
      <c r="AF10" s="29"/>
      <c r="AG10" s="29"/>
      <c r="AH10" s="29"/>
      <c r="AI10" s="29"/>
      <c r="AJ10" s="29"/>
      <c r="AK10" s="40" t="s">
        <v>33</v>
      </c>
      <c r="AL10" s="29"/>
      <c r="AM10" s="29"/>
      <c r="AN10" s="35" t="s">
        <v>34</v>
      </c>
      <c r="AO10" s="29"/>
      <c r="AP10" s="29"/>
      <c r="AQ10" s="31"/>
      <c r="BE10" s="39"/>
      <c r="BS10" s="24" t="s">
        <v>8</v>
      </c>
    </row>
    <row r="11" ht="18.48" customHeight="1">
      <c r="B11" s="28"/>
      <c r="C11" s="29"/>
      <c r="D11" s="29"/>
      <c r="E11" s="35" t="s">
        <v>35</v>
      </c>
      <c r="F11" s="29"/>
      <c r="G11" s="29"/>
      <c r="H11" s="29"/>
      <c r="I11" s="29"/>
      <c r="J11" s="29"/>
      <c r="K11" s="29"/>
      <c r="L11" s="29"/>
      <c r="M11" s="29"/>
      <c r="N11" s="29"/>
      <c r="O11" s="29"/>
      <c r="P11" s="29"/>
      <c r="Q11" s="29"/>
      <c r="R11" s="29"/>
      <c r="S11" s="29"/>
      <c r="T11" s="29"/>
      <c r="U11" s="29"/>
      <c r="V11" s="29"/>
      <c r="W11" s="29"/>
      <c r="X11" s="29"/>
      <c r="Y11" s="29"/>
      <c r="Z11" s="29"/>
      <c r="AA11" s="29"/>
      <c r="AB11" s="29"/>
      <c r="AC11" s="29"/>
      <c r="AD11" s="29"/>
      <c r="AE11" s="29"/>
      <c r="AF11" s="29"/>
      <c r="AG11" s="29"/>
      <c r="AH11" s="29"/>
      <c r="AI11" s="29"/>
      <c r="AJ11" s="29"/>
      <c r="AK11" s="40" t="s">
        <v>36</v>
      </c>
      <c r="AL11" s="29"/>
      <c r="AM11" s="29"/>
      <c r="AN11" s="35" t="s">
        <v>34</v>
      </c>
      <c r="AO11" s="29"/>
      <c r="AP11" s="29"/>
      <c r="AQ11" s="31"/>
      <c r="BE11" s="39"/>
      <c r="BS11" s="24" t="s">
        <v>8</v>
      </c>
    </row>
    <row r="12" ht="6.96" customHeight="1">
      <c r="B12" s="28"/>
      <c r="C12" s="29"/>
      <c r="D12" s="29"/>
      <c r="E12" s="29"/>
      <c r="F12" s="29"/>
      <c r="G12" s="29"/>
      <c r="H12" s="29"/>
      <c r="I12" s="29"/>
      <c r="J12" s="29"/>
      <c r="K12" s="29"/>
      <c r="L12" s="29"/>
      <c r="M12" s="29"/>
      <c r="N12" s="29"/>
      <c r="O12" s="29"/>
      <c r="P12" s="29"/>
      <c r="Q12" s="29"/>
      <c r="R12" s="29"/>
      <c r="S12" s="29"/>
      <c r="T12" s="29"/>
      <c r="U12" s="29"/>
      <c r="V12" s="29"/>
      <c r="W12" s="29"/>
      <c r="X12" s="29"/>
      <c r="Y12" s="29"/>
      <c r="Z12" s="29"/>
      <c r="AA12" s="29"/>
      <c r="AB12" s="29"/>
      <c r="AC12" s="29"/>
      <c r="AD12" s="29"/>
      <c r="AE12" s="29"/>
      <c r="AF12" s="29"/>
      <c r="AG12" s="29"/>
      <c r="AH12" s="29"/>
      <c r="AI12" s="29"/>
      <c r="AJ12" s="29"/>
      <c r="AK12" s="29"/>
      <c r="AL12" s="29"/>
      <c r="AM12" s="29"/>
      <c r="AN12" s="29"/>
      <c r="AO12" s="29"/>
      <c r="AP12" s="29"/>
      <c r="AQ12" s="31"/>
      <c r="BE12" s="39"/>
      <c r="BS12" s="24" t="s">
        <v>8</v>
      </c>
    </row>
    <row r="13" ht="14.4" customHeight="1">
      <c r="B13" s="28"/>
      <c r="C13" s="29"/>
      <c r="D13" s="40" t="s">
        <v>37</v>
      </c>
      <c r="E13" s="29"/>
      <c r="F13" s="29"/>
      <c r="G13" s="29"/>
      <c r="H13" s="29"/>
      <c r="I13" s="29"/>
      <c r="J13" s="29"/>
      <c r="K13" s="29"/>
      <c r="L13" s="29"/>
      <c r="M13" s="29"/>
      <c r="N13" s="29"/>
      <c r="O13" s="29"/>
      <c r="P13" s="29"/>
      <c r="Q13" s="29"/>
      <c r="R13" s="29"/>
      <c r="S13" s="29"/>
      <c r="T13" s="29"/>
      <c r="U13" s="29"/>
      <c r="V13" s="29"/>
      <c r="W13" s="29"/>
      <c r="X13" s="29"/>
      <c r="Y13" s="29"/>
      <c r="Z13" s="29"/>
      <c r="AA13" s="29"/>
      <c r="AB13" s="29"/>
      <c r="AC13" s="29"/>
      <c r="AD13" s="29"/>
      <c r="AE13" s="29"/>
      <c r="AF13" s="29"/>
      <c r="AG13" s="29"/>
      <c r="AH13" s="29"/>
      <c r="AI13" s="29"/>
      <c r="AJ13" s="29"/>
      <c r="AK13" s="40" t="s">
        <v>33</v>
      </c>
      <c r="AL13" s="29"/>
      <c r="AM13" s="29"/>
      <c r="AN13" s="43" t="s">
        <v>38</v>
      </c>
      <c r="AO13" s="29"/>
      <c r="AP13" s="29"/>
      <c r="AQ13" s="31"/>
      <c r="BE13" s="39"/>
      <c r="BS13" s="24" t="s">
        <v>8</v>
      </c>
    </row>
    <row r="14">
      <c r="B14" s="28"/>
      <c r="C14" s="29"/>
      <c r="D14" s="29"/>
      <c r="E14" s="43" t="s">
        <v>38</v>
      </c>
      <c r="F14" s="44"/>
      <c r="G14" s="44"/>
      <c r="H14" s="44"/>
      <c r="I14" s="44"/>
      <c r="J14" s="44"/>
      <c r="K14" s="44"/>
      <c r="L14" s="44"/>
      <c r="M14" s="44"/>
      <c r="N14" s="44"/>
      <c r="O14" s="44"/>
      <c r="P14" s="44"/>
      <c r="Q14" s="44"/>
      <c r="R14" s="44"/>
      <c r="S14" s="44"/>
      <c r="T14" s="44"/>
      <c r="U14" s="44"/>
      <c r="V14" s="44"/>
      <c r="W14" s="44"/>
      <c r="X14" s="44"/>
      <c r="Y14" s="44"/>
      <c r="Z14" s="44"/>
      <c r="AA14" s="44"/>
      <c r="AB14" s="44"/>
      <c r="AC14" s="44"/>
      <c r="AD14" s="44"/>
      <c r="AE14" s="44"/>
      <c r="AF14" s="44"/>
      <c r="AG14" s="44"/>
      <c r="AH14" s="44"/>
      <c r="AI14" s="44"/>
      <c r="AJ14" s="44"/>
      <c r="AK14" s="40" t="s">
        <v>36</v>
      </c>
      <c r="AL14" s="29"/>
      <c r="AM14" s="29"/>
      <c r="AN14" s="43" t="s">
        <v>38</v>
      </c>
      <c r="AO14" s="29"/>
      <c r="AP14" s="29"/>
      <c r="AQ14" s="31"/>
      <c r="BE14" s="39"/>
      <c r="BS14" s="24" t="s">
        <v>8</v>
      </c>
    </row>
    <row r="15" ht="6.96" customHeight="1">
      <c r="B15" s="28"/>
      <c r="C15" s="29"/>
      <c r="D15" s="29"/>
      <c r="E15" s="29"/>
      <c r="F15" s="29"/>
      <c r="G15" s="29"/>
      <c r="H15" s="29"/>
      <c r="I15" s="29"/>
      <c r="J15" s="29"/>
      <c r="K15" s="29"/>
      <c r="L15" s="29"/>
      <c r="M15" s="29"/>
      <c r="N15" s="29"/>
      <c r="O15" s="29"/>
      <c r="P15" s="29"/>
      <c r="Q15" s="29"/>
      <c r="R15" s="29"/>
      <c r="S15" s="29"/>
      <c r="T15" s="29"/>
      <c r="U15" s="29"/>
      <c r="V15" s="29"/>
      <c r="W15" s="29"/>
      <c r="X15" s="29"/>
      <c r="Y15" s="29"/>
      <c r="Z15" s="29"/>
      <c r="AA15" s="29"/>
      <c r="AB15" s="29"/>
      <c r="AC15" s="29"/>
      <c r="AD15" s="29"/>
      <c r="AE15" s="29"/>
      <c r="AF15" s="29"/>
      <c r="AG15" s="29"/>
      <c r="AH15" s="29"/>
      <c r="AI15" s="29"/>
      <c r="AJ15" s="29"/>
      <c r="AK15" s="29"/>
      <c r="AL15" s="29"/>
      <c r="AM15" s="29"/>
      <c r="AN15" s="29"/>
      <c r="AO15" s="29"/>
      <c r="AP15" s="29"/>
      <c r="AQ15" s="31"/>
      <c r="BE15" s="39"/>
      <c r="BS15" s="24" t="s">
        <v>6</v>
      </c>
    </row>
    <row r="16" ht="14.4" customHeight="1">
      <c r="B16" s="28"/>
      <c r="C16" s="29"/>
      <c r="D16" s="40" t="s">
        <v>39</v>
      </c>
      <c r="E16" s="29"/>
      <c r="F16" s="29"/>
      <c r="G16" s="29"/>
      <c r="H16" s="29"/>
      <c r="I16" s="29"/>
      <c r="J16" s="29"/>
      <c r="K16" s="29"/>
      <c r="L16" s="29"/>
      <c r="M16" s="29"/>
      <c r="N16" s="29"/>
      <c r="O16" s="29"/>
      <c r="P16" s="29"/>
      <c r="Q16" s="29"/>
      <c r="R16" s="29"/>
      <c r="S16" s="29"/>
      <c r="T16" s="29"/>
      <c r="U16" s="29"/>
      <c r="V16" s="29"/>
      <c r="W16" s="29"/>
      <c r="X16" s="29"/>
      <c r="Y16" s="29"/>
      <c r="Z16" s="29"/>
      <c r="AA16" s="29"/>
      <c r="AB16" s="29"/>
      <c r="AC16" s="29"/>
      <c r="AD16" s="29"/>
      <c r="AE16" s="29"/>
      <c r="AF16" s="29"/>
      <c r="AG16" s="29"/>
      <c r="AH16" s="29"/>
      <c r="AI16" s="29"/>
      <c r="AJ16" s="29"/>
      <c r="AK16" s="40" t="s">
        <v>33</v>
      </c>
      <c r="AL16" s="29"/>
      <c r="AM16" s="29"/>
      <c r="AN16" s="35" t="s">
        <v>34</v>
      </c>
      <c r="AO16" s="29"/>
      <c r="AP16" s="29"/>
      <c r="AQ16" s="31"/>
      <c r="BE16" s="39"/>
      <c r="BS16" s="24" t="s">
        <v>6</v>
      </c>
    </row>
    <row r="17" ht="18.48" customHeight="1">
      <c r="B17" s="28"/>
      <c r="C17" s="29"/>
      <c r="D17" s="29"/>
      <c r="E17" s="35" t="s">
        <v>40</v>
      </c>
      <c r="F17" s="29"/>
      <c r="G17" s="29"/>
      <c r="H17" s="29"/>
      <c r="I17" s="29"/>
      <c r="J17" s="29"/>
      <c r="K17" s="29"/>
      <c r="L17" s="29"/>
      <c r="M17" s="29"/>
      <c r="N17" s="29"/>
      <c r="O17" s="29"/>
      <c r="P17" s="29"/>
      <c r="Q17" s="29"/>
      <c r="R17" s="29"/>
      <c r="S17" s="29"/>
      <c r="T17" s="29"/>
      <c r="U17" s="29"/>
      <c r="V17" s="29"/>
      <c r="W17" s="29"/>
      <c r="X17" s="29"/>
      <c r="Y17" s="29"/>
      <c r="Z17" s="29"/>
      <c r="AA17" s="29"/>
      <c r="AB17" s="29"/>
      <c r="AC17" s="29"/>
      <c r="AD17" s="29"/>
      <c r="AE17" s="29"/>
      <c r="AF17" s="29"/>
      <c r="AG17" s="29"/>
      <c r="AH17" s="29"/>
      <c r="AI17" s="29"/>
      <c r="AJ17" s="29"/>
      <c r="AK17" s="40" t="s">
        <v>36</v>
      </c>
      <c r="AL17" s="29"/>
      <c r="AM17" s="29"/>
      <c r="AN17" s="35" t="s">
        <v>34</v>
      </c>
      <c r="AO17" s="29"/>
      <c r="AP17" s="29"/>
      <c r="AQ17" s="31"/>
      <c r="BE17" s="39"/>
      <c r="BS17" s="24" t="s">
        <v>41</v>
      </c>
    </row>
    <row r="18" ht="6.96" customHeight="1">
      <c r="B18" s="28"/>
      <c r="C18" s="29"/>
      <c r="D18" s="29"/>
      <c r="E18" s="29"/>
      <c r="F18" s="29"/>
      <c r="G18" s="29"/>
      <c r="H18" s="29"/>
      <c r="I18" s="29"/>
      <c r="J18" s="29"/>
      <c r="K18" s="29"/>
      <c r="L18" s="29"/>
      <c r="M18" s="29"/>
      <c r="N18" s="29"/>
      <c r="O18" s="29"/>
      <c r="P18" s="29"/>
      <c r="Q18" s="29"/>
      <c r="R18" s="29"/>
      <c r="S18" s="29"/>
      <c r="T18" s="29"/>
      <c r="U18" s="29"/>
      <c r="V18" s="29"/>
      <c r="W18" s="29"/>
      <c r="X18" s="29"/>
      <c r="Y18" s="29"/>
      <c r="Z18" s="29"/>
      <c r="AA18" s="29"/>
      <c r="AB18" s="29"/>
      <c r="AC18" s="29"/>
      <c r="AD18" s="29"/>
      <c r="AE18" s="29"/>
      <c r="AF18" s="29"/>
      <c r="AG18" s="29"/>
      <c r="AH18" s="29"/>
      <c r="AI18" s="29"/>
      <c r="AJ18" s="29"/>
      <c r="AK18" s="29"/>
      <c r="AL18" s="29"/>
      <c r="AM18" s="29"/>
      <c r="AN18" s="29"/>
      <c r="AO18" s="29"/>
      <c r="AP18" s="29"/>
      <c r="AQ18" s="31"/>
      <c r="BE18" s="39"/>
      <c r="BS18" s="24" t="s">
        <v>8</v>
      </c>
    </row>
    <row r="19" ht="14.4" customHeight="1">
      <c r="B19" s="28"/>
      <c r="C19" s="29"/>
      <c r="D19" s="40" t="s">
        <v>42</v>
      </c>
      <c r="E19" s="29"/>
      <c r="F19" s="29"/>
      <c r="G19" s="29"/>
      <c r="H19" s="29"/>
      <c r="I19" s="29"/>
      <c r="J19" s="29"/>
      <c r="K19" s="29"/>
      <c r="L19" s="29"/>
      <c r="M19" s="29"/>
      <c r="N19" s="29"/>
      <c r="O19" s="29"/>
      <c r="P19" s="29"/>
      <c r="Q19" s="29"/>
      <c r="R19" s="29"/>
      <c r="S19" s="29"/>
      <c r="T19" s="29"/>
      <c r="U19" s="29"/>
      <c r="V19" s="29"/>
      <c r="W19" s="29"/>
      <c r="X19" s="29"/>
      <c r="Y19" s="29"/>
      <c r="Z19" s="29"/>
      <c r="AA19" s="29"/>
      <c r="AB19" s="29"/>
      <c r="AC19" s="29"/>
      <c r="AD19" s="29"/>
      <c r="AE19" s="29"/>
      <c r="AF19" s="29"/>
      <c r="AG19" s="29"/>
      <c r="AH19" s="29"/>
      <c r="AI19" s="29"/>
      <c r="AJ19" s="29"/>
      <c r="AK19" s="29"/>
      <c r="AL19" s="29"/>
      <c r="AM19" s="29"/>
      <c r="AN19" s="29"/>
      <c r="AO19" s="29"/>
      <c r="AP19" s="29"/>
      <c r="AQ19" s="31"/>
      <c r="BE19" s="39"/>
      <c r="BS19" s="24" t="s">
        <v>8</v>
      </c>
    </row>
    <row r="20" ht="57" customHeight="1">
      <c r="B20" s="28"/>
      <c r="C20" s="29"/>
      <c r="D20" s="29"/>
      <c r="E20" s="45" t="s">
        <v>43</v>
      </c>
      <c r="F20" s="45"/>
      <c r="G20" s="45"/>
      <c r="H20" s="45"/>
      <c r="I20" s="45"/>
      <c r="J20" s="45"/>
      <c r="K20" s="45"/>
      <c r="L20" s="45"/>
      <c r="M20" s="45"/>
      <c r="N20" s="45"/>
      <c r="O20" s="45"/>
      <c r="P20" s="45"/>
      <c r="Q20" s="45"/>
      <c r="R20" s="45"/>
      <c r="S20" s="45"/>
      <c r="T20" s="45"/>
      <c r="U20" s="45"/>
      <c r="V20" s="45"/>
      <c r="W20" s="45"/>
      <c r="X20" s="45"/>
      <c r="Y20" s="45"/>
      <c r="Z20" s="45"/>
      <c r="AA20" s="45"/>
      <c r="AB20" s="45"/>
      <c r="AC20" s="45"/>
      <c r="AD20" s="45"/>
      <c r="AE20" s="45"/>
      <c r="AF20" s="45"/>
      <c r="AG20" s="45"/>
      <c r="AH20" s="45"/>
      <c r="AI20" s="45"/>
      <c r="AJ20" s="45"/>
      <c r="AK20" s="45"/>
      <c r="AL20" s="45"/>
      <c r="AM20" s="45"/>
      <c r="AN20" s="45"/>
      <c r="AO20" s="29"/>
      <c r="AP20" s="29"/>
      <c r="AQ20" s="31"/>
      <c r="BE20" s="39"/>
      <c r="BS20" s="24" t="s">
        <v>6</v>
      </c>
    </row>
    <row r="21" ht="6.96" customHeight="1">
      <c r="B21" s="28"/>
      <c r="C21" s="29"/>
      <c r="D21" s="29"/>
      <c r="E21" s="29"/>
      <c r="F21" s="29"/>
      <c r="G21" s="29"/>
      <c r="H21" s="29"/>
      <c r="I21" s="29"/>
      <c r="J21" s="29"/>
      <c r="K21" s="29"/>
      <c r="L21" s="29"/>
      <c r="M21" s="29"/>
      <c r="N21" s="29"/>
      <c r="O21" s="29"/>
      <c r="P21" s="29"/>
      <c r="Q21" s="29"/>
      <c r="R21" s="29"/>
      <c r="S21" s="29"/>
      <c r="T21" s="29"/>
      <c r="U21" s="29"/>
      <c r="V21" s="29"/>
      <c r="W21" s="29"/>
      <c r="X21" s="29"/>
      <c r="Y21" s="29"/>
      <c r="Z21" s="29"/>
      <c r="AA21" s="29"/>
      <c r="AB21" s="29"/>
      <c r="AC21" s="29"/>
      <c r="AD21" s="29"/>
      <c r="AE21" s="29"/>
      <c r="AF21" s="29"/>
      <c r="AG21" s="29"/>
      <c r="AH21" s="29"/>
      <c r="AI21" s="29"/>
      <c r="AJ21" s="29"/>
      <c r="AK21" s="29"/>
      <c r="AL21" s="29"/>
      <c r="AM21" s="29"/>
      <c r="AN21" s="29"/>
      <c r="AO21" s="29"/>
      <c r="AP21" s="29"/>
      <c r="AQ21" s="31"/>
      <c r="BE21" s="39"/>
    </row>
    <row r="22" ht="6.96" customHeight="1">
      <c r="B22" s="28"/>
      <c r="C22" s="29"/>
      <c r="D22" s="46"/>
      <c r="E22" s="46"/>
      <c r="F22" s="46"/>
      <c r="G22" s="46"/>
      <c r="H22" s="46"/>
      <c r="I22" s="46"/>
      <c r="J22" s="46"/>
      <c r="K22" s="46"/>
      <c r="L22" s="46"/>
      <c r="M22" s="46"/>
      <c r="N22" s="46"/>
      <c r="O22" s="46"/>
      <c r="P22" s="46"/>
      <c r="Q22" s="46"/>
      <c r="R22" s="46"/>
      <c r="S22" s="46"/>
      <c r="T22" s="46"/>
      <c r="U22" s="46"/>
      <c r="V22" s="46"/>
      <c r="W22" s="46"/>
      <c r="X22" s="46"/>
      <c r="Y22" s="46"/>
      <c r="Z22" s="46"/>
      <c r="AA22" s="46"/>
      <c r="AB22" s="46"/>
      <c r="AC22" s="46"/>
      <c r="AD22" s="46"/>
      <c r="AE22" s="46"/>
      <c r="AF22" s="46"/>
      <c r="AG22" s="46"/>
      <c r="AH22" s="46"/>
      <c r="AI22" s="46"/>
      <c r="AJ22" s="46"/>
      <c r="AK22" s="46"/>
      <c r="AL22" s="46"/>
      <c r="AM22" s="46"/>
      <c r="AN22" s="46"/>
      <c r="AO22" s="46"/>
      <c r="AP22" s="29"/>
      <c r="AQ22" s="31"/>
      <c r="BE22" s="39"/>
    </row>
    <row r="23" s="1" customFormat="1" ht="25.92" customHeight="1">
      <c r="B23" s="47"/>
      <c r="C23" s="48"/>
      <c r="D23" s="49" t="s">
        <v>44</v>
      </c>
      <c r="E23" s="50"/>
      <c r="F23" s="50"/>
      <c r="G23" s="50"/>
      <c r="H23" s="50"/>
      <c r="I23" s="50"/>
      <c r="J23" s="50"/>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51">
        <f>ROUND(AG51,2)</f>
        <v>0</v>
      </c>
      <c r="AL23" s="50"/>
      <c r="AM23" s="50"/>
      <c r="AN23" s="50"/>
      <c r="AO23" s="50"/>
      <c r="AP23" s="48"/>
      <c r="AQ23" s="52"/>
      <c r="BE23" s="39"/>
    </row>
    <row r="24" s="1" customFormat="1" ht="6.96" customHeight="1">
      <c r="B24" s="47"/>
      <c r="C24" s="48"/>
      <c r="D24" s="48"/>
      <c r="E24" s="48"/>
      <c r="F24" s="48"/>
      <c r="G24" s="48"/>
      <c r="H24" s="48"/>
      <c r="I24" s="48"/>
      <c r="J24" s="48"/>
      <c r="K24" s="48"/>
      <c r="L24" s="48"/>
      <c r="M24" s="48"/>
      <c r="N24" s="48"/>
      <c r="O24" s="48"/>
      <c r="P24" s="48"/>
      <c r="Q24" s="48"/>
      <c r="R24" s="48"/>
      <c r="S24" s="48"/>
      <c r="T24" s="48"/>
      <c r="U24" s="48"/>
      <c r="V24" s="48"/>
      <c r="W24" s="48"/>
      <c r="X24" s="48"/>
      <c r="Y24" s="48"/>
      <c r="Z24" s="48"/>
      <c r="AA24" s="48"/>
      <c r="AB24" s="48"/>
      <c r="AC24" s="48"/>
      <c r="AD24" s="48"/>
      <c r="AE24" s="48"/>
      <c r="AF24" s="48"/>
      <c r="AG24" s="48"/>
      <c r="AH24" s="48"/>
      <c r="AI24" s="48"/>
      <c r="AJ24" s="48"/>
      <c r="AK24" s="48"/>
      <c r="AL24" s="48"/>
      <c r="AM24" s="48"/>
      <c r="AN24" s="48"/>
      <c r="AO24" s="48"/>
      <c r="AP24" s="48"/>
      <c r="AQ24" s="52"/>
      <c r="BE24" s="39"/>
    </row>
    <row r="25" s="1" customFormat="1">
      <c r="B25" s="47"/>
      <c r="C25" s="48"/>
      <c r="D25" s="48"/>
      <c r="E25" s="48"/>
      <c r="F25" s="48"/>
      <c r="G25" s="48"/>
      <c r="H25" s="48"/>
      <c r="I25" s="48"/>
      <c r="J25" s="48"/>
      <c r="K25" s="48"/>
      <c r="L25" s="53" t="s">
        <v>45</v>
      </c>
      <c r="M25" s="53"/>
      <c r="N25" s="53"/>
      <c r="O25" s="53"/>
      <c r="P25" s="48"/>
      <c r="Q25" s="48"/>
      <c r="R25" s="48"/>
      <c r="S25" s="48"/>
      <c r="T25" s="48"/>
      <c r="U25" s="48"/>
      <c r="V25" s="48"/>
      <c r="W25" s="53" t="s">
        <v>46</v>
      </c>
      <c r="X25" s="53"/>
      <c r="Y25" s="53"/>
      <c r="Z25" s="53"/>
      <c r="AA25" s="53"/>
      <c r="AB25" s="53"/>
      <c r="AC25" s="53"/>
      <c r="AD25" s="53"/>
      <c r="AE25" s="53"/>
      <c r="AF25" s="48"/>
      <c r="AG25" s="48"/>
      <c r="AH25" s="48"/>
      <c r="AI25" s="48"/>
      <c r="AJ25" s="48"/>
      <c r="AK25" s="53" t="s">
        <v>47</v>
      </c>
      <c r="AL25" s="53"/>
      <c r="AM25" s="53"/>
      <c r="AN25" s="53"/>
      <c r="AO25" s="53"/>
      <c r="AP25" s="48"/>
      <c r="AQ25" s="52"/>
      <c r="BE25" s="39"/>
    </row>
    <row r="26" s="2" customFormat="1" ht="14.4" customHeight="1">
      <c r="B26" s="54"/>
      <c r="C26" s="55"/>
      <c r="D26" s="56" t="s">
        <v>48</v>
      </c>
      <c r="E26" s="55"/>
      <c r="F26" s="56" t="s">
        <v>49</v>
      </c>
      <c r="G26" s="55"/>
      <c r="H26" s="55"/>
      <c r="I26" s="55"/>
      <c r="J26" s="55"/>
      <c r="K26" s="55"/>
      <c r="L26" s="57">
        <v>0.20999999999999999</v>
      </c>
      <c r="M26" s="55"/>
      <c r="N26" s="55"/>
      <c r="O26" s="55"/>
      <c r="P26" s="55"/>
      <c r="Q26" s="55"/>
      <c r="R26" s="55"/>
      <c r="S26" s="55"/>
      <c r="T26" s="55"/>
      <c r="U26" s="55"/>
      <c r="V26" s="55"/>
      <c r="W26" s="58">
        <f>ROUND(AZ51,2)</f>
        <v>0</v>
      </c>
      <c r="X26" s="55"/>
      <c r="Y26" s="55"/>
      <c r="Z26" s="55"/>
      <c r="AA26" s="55"/>
      <c r="AB26" s="55"/>
      <c r="AC26" s="55"/>
      <c r="AD26" s="55"/>
      <c r="AE26" s="55"/>
      <c r="AF26" s="55"/>
      <c r="AG26" s="55"/>
      <c r="AH26" s="55"/>
      <c r="AI26" s="55"/>
      <c r="AJ26" s="55"/>
      <c r="AK26" s="58">
        <f>ROUND(AV51,2)</f>
        <v>0</v>
      </c>
      <c r="AL26" s="55"/>
      <c r="AM26" s="55"/>
      <c r="AN26" s="55"/>
      <c r="AO26" s="55"/>
      <c r="AP26" s="55"/>
      <c r="AQ26" s="59"/>
      <c r="BE26" s="39"/>
    </row>
    <row r="27" s="2" customFormat="1" ht="14.4" customHeight="1">
      <c r="B27" s="54"/>
      <c r="C27" s="55"/>
      <c r="D27" s="55"/>
      <c r="E27" s="55"/>
      <c r="F27" s="56" t="s">
        <v>50</v>
      </c>
      <c r="G27" s="55"/>
      <c r="H27" s="55"/>
      <c r="I27" s="55"/>
      <c r="J27" s="55"/>
      <c r="K27" s="55"/>
      <c r="L27" s="57">
        <v>0.14999999999999999</v>
      </c>
      <c r="M27" s="55"/>
      <c r="N27" s="55"/>
      <c r="O27" s="55"/>
      <c r="P27" s="55"/>
      <c r="Q27" s="55"/>
      <c r="R27" s="55"/>
      <c r="S27" s="55"/>
      <c r="T27" s="55"/>
      <c r="U27" s="55"/>
      <c r="V27" s="55"/>
      <c r="W27" s="58">
        <f>ROUND(BA51,2)</f>
        <v>0</v>
      </c>
      <c r="X27" s="55"/>
      <c r="Y27" s="55"/>
      <c r="Z27" s="55"/>
      <c r="AA27" s="55"/>
      <c r="AB27" s="55"/>
      <c r="AC27" s="55"/>
      <c r="AD27" s="55"/>
      <c r="AE27" s="55"/>
      <c r="AF27" s="55"/>
      <c r="AG27" s="55"/>
      <c r="AH27" s="55"/>
      <c r="AI27" s="55"/>
      <c r="AJ27" s="55"/>
      <c r="AK27" s="58">
        <f>ROUND(AW51,2)</f>
        <v>0</v>
      </c>
      <c r="AL27" s="55"/>
      <c r="AM27" s="55"/>
      <c r="AN27" s="55"/>
      <c r="AO27" s="55"/>
      <c r="AP27" s="55"/>
      <c r="AQ27" s="59"/>
      <c r="BE27" s="39"/>
    </row>
    <row r="28" hidden="1" s="2" customFormat="1" ht="14.4" customHeight="1">
      <c r="B28" s="54"/>
      <c r="C28" s="55"/>
      <c r="D28" s="55"/>
      <c r="E28" s="55"/>
      <c r="F28" s="56" t="s">
        <v>51</v>
      </c>
      <c r="G28" s="55"/>
      <c r="H28" s="55"/>
      <c r="I28" s="55"/>
      <c r="J28" s="55"/>
      <c r="K28" s="55"/>
      <c r="L28" s="57">
        <v>0.20999999999999999</v>
      </c>
      <c r="M28" s="55"/>
      <c r="N28" s="55"/>
      <c r="O28" s="55"/>
      <c r="P28" s="55"/>
      <c r="Q28" s="55"/>
      <c r="R28" s="55"/>
      <c r="S28" s="55"/>
      <c r="T28" s="55"/>
      <c r="U28" s="55"/>
      <c r="V28" s="55"/>
      <c r="W28" s="58">
        <f>ROUND(BB51,2)</f>
        <v>0</v>
      </c>
      <c r="X28" s="55"/>
      <c r="Y28" s="55"/>
      <c r="Z28" s="55"/>
      <c r="AA28" s="55"/>
      <c r="AB28" s="55"/>
      <c r="AC28" s="55"/>
      <c r="AD28" s="55"/>
      <c r="AE28" s="55"/>
      <c r="AF28" s="55"/>
      <c r="AG28" s="55"/>
      <c r="AH28" s="55"/>
      <c r="AI28" s="55"/>
      <c r="AJ28" s="55"/>
      <c r="AK28" s="58">
        <v>0</v>
      </c>
      <c r="AL28" s="55"/>
      <c r="AM28" s="55"/>
      <c r="AN28" s="55"/>
      <c r="AO28" s="55"/>
      <c r="AP28" s="55"/>
      <c r="AQ28" s="59"/>
      <c r="BE28" s="39"/>
    </row>
    <row r="29" hidden="1" s="2" customFormat="1" ht="14.4" customHeight="1">
      <c r="B29" s="54"/>
      <c r="C29" s="55"/>
      <c r="D29" s="55"/>
      <c r="E29" s="55"/>
      <c r="F29" s="56" t="s">
        <v>52</v>
      </c>
      <c r="G29" s="55"/>
      <c r="H29" s="55"/>
      <c r="I29" s="55"/>
      <c r="J29" s="55"/>
      <c r="K29" s="55"/>
      <c r="L29" s="57">
        <v>0.14999999999999999</v>
      </c>
      <c r="M29" s="55"/>
      <c r="N29" s="55"/>
      <c r="O29" s="55"/>
      <c r="P29" s="55"/>
      <c r="Q29" s="55"/>
      <c r="R29" s="55"/>
      <c r="S29" s="55"/>
      <c r="T29" s="55"/>
      <c r="U29" s="55"/>
      <c r="V29" s="55"/>
      <c r="W29" s="58">
        <f>ROUND(BC51,2)</f>
        <v>0</v>
      </c>
      <c r="X29" s="55"/>
      <c r="Y29" s="55"/>
      <c r="Z29" s="55"/>
      <c r="AA29" s="55"/>
      <c r="AB29" s="55"/>
      <c r="AC29" s="55"/>
      <c r="AD29" s="55"/>
      <c r="AE29" s="55"/>
      <c r="AF29" s="55"/>
      <c r="AG29" s="55"/>
      <c r="AH29" s="55"/>
      <c r="AI29" s="55"/>
      <c r="AJ29" s="55"/>
      <c r="AK29" s="58">
        <v>0</v>
      </c>
      <c r="AL29" s="55"/>
      <c r="AM29" s="55"/>
      <c r="AN29" s="55"/>
      <c r="AO29" s="55"/>
      <c r="AP29" s="55"/>
      <c r="AQ29" s="59"/>
      <c r="BE29" s="39"/>
    </row>
    <row r="30" hidden="1" s="2" customFormat="1" ht="14.4" customHeight="1">
      <c r="B30" s="54"/>
      <c r="C30" s="55"/>
      <c r="D30" s="55"/>
      <c r="E30" s="55"/>
      <c r="F30" s="56" t="s">
        <v>53</v>
      </c>
      <c r="G30" s="55"/>
      <c r="H30" s="55"/>
      <c r="I30" s="55"/>
      <c r="J30" s="55"/>
      <c r="K30" s="55"/>
      <c r="L30" s="57">
        <v>0</v>
      </c>
      <c r="M30" s="55"/>
      <c r="N30" s="55"/>
      <c r="O30" s="55"/>
      <c r="P30" s="55"/>
      <c r="Q30" s="55"/>
      <c r="R30" s="55"/>
      <c r="S30" s="55"/>
      <c r="T30" s="55"/>
      <c r="U30" s="55"/>
      <c r="V30" s="55"/>
      <c r="W30" s="58">
        <f>ROUND(BD51,2)</f>
        <v>0</v>
      </c>
      <c r="X30" s="55"/>
      <c r="Y30" s="55"/>
      <c r="Z30" s="55"/>
      <c r="AA30" s="55"/>
      <c r="AB30" s="55"/>
      <c r="AC30" s="55"/>
      <c r="AD30" s="55"/>
      <c r="AE30" s="55"/>
      <c r="AF30" s="55"/>
      <c r="AG30" s="55"/>
      <c r="AH30" s="55"/>
      <c r="AI30" s="55"/>
      <c r="AJ30" s="55"/>
      <c r="AK30" s="58">
        <v>0</v>
      </c>
      <c r="AL30" s="55"/>
      <c r="AM30" s="55"/>
      <c r="AN30" s="55"/>
      <c r="AO30" s="55"/>
      <c r="AP30" s="55"/>
      <c r="AQ30" s="59"/>
      <c r="BE30" s="39"/>
    </row>
    <row r="31" s="1" customFormat="1" ht="6.96" customHeight="1">
      <c r="B31" s="47"/>
      <c r="C31" s="48"/>
      <c r="D31" s="48"/>
      <c r="E31" s="48"/>
      <c r="F31" s="48"/>
      <c r="G31" s="48"/>
      <c r="H31" s="48"/>
      <c r="I31" s="48"/>
      <c r="J31" s="48"/>
      <c r="K31" s="48"/>
      <c r="L31" s="48"/>
      <c r="M31" s="48"/>
      <c r="N31" s="48"/>
      <c r="O31" s="48"/>
      <c r="P31" s="48"/>
      <c r="Q31" s="48"/>
      <c r="R31" s="48"/>
      <c r="S31" s="48"/>
      <c r="T31" s="48"/>
      <c r="U31" s="48"/>
      <c r="V31" s="48"/>
      <c r="W31" s="48"/>
      <c r="X31" s="48"/>
      <c r="Y31" s="48"/>
      <c r="Z31" s="48"/>
      <c r="AA31" s="48"/>
      <c r="AB31" s="48"/>
      <c r="AC31" s="48"/>
      <c r="AD31" s="48"/>
      <c r="AE31" s="48"/>
      <c r="AF31" s="48"/>
      <c r="AG31" s="48"/>
      <c r="AH31" s="48"/>
      <c r="AI31" s="48"/>
      <c r="AJ31" s="48"/>
      <c r="AK31" s="48"/>
      <c r="AL31" s="48"/>
      <c r="AM31" s="48"/>
      <c r="AN31" s="48"/>
      <c r="AO31" s="48"/>
      <c r="AP31" s="48"/>
      <c r="AQ31" s="52"/>
      <c r="BE31" s="39"/>
    </row>
    <row r="32" s="1" customFormat="1" ht="25.92" customHeight="1">
      <c r="B32" s="47"/>
      <c r="C32" s="60"/>
      <c r="D32" s="61" t="s">
        <v>54</v>
      </c>
      <c r="E32" s="62"/>
      <c r="F32" s="62"/>
      <c r="G32" s="62"/>
      <c r="H32" s="62"/>
      <c r="I32" s="62"/>
      <c r="J32" s="62"/>
      <c r="K32" s="62"/>
      <c r="L32" s="62"/>
      <c r="M32" s="62"/>
      <c r="N32" s="62"/>
      <c r="O32" s="62"/>
      <c r="P32" s="62"/>
      <c r="Q32" s="62"/>
      <c r="R32" s="62"/>
      <c r="S32" s="62"/>
      <c r="T32" s="63" t="s">
        <v>55</v>
      </c>
      <c r="U32" s="62"/>
      <c r="V32" s="62"/>
      <c r="W32" s="62"/>
      <c r="X32" s="64" t="s">
        <v>56</v>
      </c>
      <c r="Y32" s="62"/>
      <c r="Z32" s="62"/>
      <c r="AA32" s="62"/>
      <c r="AB32" s="62"/>
      <c r="AC32" s="62"/>
      <c r="AD32" s="62"/>
      <c r="AE32" s="62"/>
      <c r="AF32" s="62"/>
      <c r="AG32" s="62"/>
      <c r="AH32" s="62"/>
      <c r="AI32" s="62"/>
      <c r="AJ32" s="62"/>
      <c r="AK32" s="65">
        <f>SUM(AK23:AK30)</f>
        <v>0</v>
      </c>
      <c r="AL32" s="62"/>
      <c r="AM32" s="62"/>
      <c r="AN32" s="62"/>
      <c r="AO32" s="66"/>
      <c r="AP32" s="60"/>
      <c r="AQ32" s="67"/>
      <c r="BE32" s="39"/>
    </row>
    <row r="33" s="1" customFormat="1" ht="6.96" customHeight="1">
      <c r="B33" s="47"/>
      <c r="C33" s="48"/>
      <c r="D33" s="48"/>
      <c r="E33" s="48"/>
      <c r="F33" s="48"/>
      <c r="G33" s="48"/>
      <c r="H33" s="48"/>
      <c r="I33" s="48"/>
      <c r="J33" s="48"/>
      <c r="K33" s="48"/>
      <c r="L33" s="48"/>
      <c r="M33" s="48"/>
      <c r="N33" s="48"/>
      <c r="O33" s="48"/>
      <c r="P33" s="48"/>
      <c r="Q33" s="48"/>
      <c r="R33" s="48"/>
      <c r="S33" s="48"/>
      <c r="T33" s="48"/>
      <c r="U33" s="48"/>
      <c r="V33" s="48"/>
      <c r="W33" s="48"/>
      <c r="X33" s="48"/>
      <c r="Y33" s="48"/>
      <c r="Z33" s="48"/>
      <c r="AA33" s="48"/>
      <c r="AB33" s="48"/>
      <c r="AC33" s="48"/>
      <c r="AD33" s="48"/>
      <c r="AE33" s="48"/>
      <c r="AF33" s="48"/>
      <c r="AG33" s="48"/>
      <c r="AH33" s="48"/>
      <c r="AI33" s="48"/>
      <c r="AJ33" s="48"/>
      <c r="AK33" s="48"/>
      <c r="AL33" s="48"/>
      <c r="AM33" s="48"/>
      <c r="AN33" s="48"/>
      <c r="AO33" s="48"/>
      <c r="AP33" s="48"/>
      <c r="AQ33" s="52"/>
    </row>
    <row r="34" s="1" customFormat="1" ht="6.96" customHeight="1">
      <c r="B34" s="68"/>
      <c r="C34" s="69"/>
      <c r="D34" s="69"/>
      <c r="E34" s="69"/>
      <c r="F34" s="69"/>
      <c r="G34" s="69"/>
      <c r="H34" s="69"/>
      <c r="I34" s="69"/>
      <c r="J34" s="69"/>
      <c r="K34" s="69"/>
      <c r="L34" s="69"/>
      <c r="M34" s="69"/>
      <c r="N34" s="69"/>
      <c r="O34" s="69"/>
      <c r="P34" s="69"/>
      <c r="Q34" s="69"/>
      <c r="R34" s="69"/>
      <c r="S34" s="69"/>
      <c r="T34" s="69"/>
      <c r="U34" s="69"/>
      <c r="V34" s="69"/>
      <c r="W34" s="69"/>
      <c r="X34" s="69"/>
      <c r="Y34" s="69"/>
      <c r="Z34" s="69"/>
      <c r="AA34" s="69"/>
      <c r="AB34" s="69"/>
      <c r="AC34" s="69"/>
      <c r="AD34" s="69"/>
      <c r="AE34" s="69"/>
      <c r="AF34" s="69"/>
      <c r="AG34" s="69"/>
      <c r="AH34" s="69"/>
      <c r="AI34" s="69"/>
      <c r="AJ34" s="69"/>
      <c r="AK34" s="69"/>
      <c r="AL34" s="69"/>
      <c r="AM34" s="69"/>
      <c r="AN34" s="69"/>
      <c r="AO34" s="69"/>
      <c r="AP34" s="69"/>
      <c r="AQ34" s="70"/>
    </row>
    <row r="38" s="1" customFormat="1" ht="6.96" customHeight="1">
      <c r="B38" s="71"/>
      <c r="C38" s="72"/>
      <c r="D38" s="72"/>
      <c r="E38" s="72"/>
      <c r="F38" s="72"/>
      <c r="G38" s="72"/>
      <c r="H38" s="72"/>
      <c r="I38" s="72"/>
      <c r="J38" s="72"/>
      <c r="K38" s="72"/>
      <c r="L38" s="72"/>
      <c r="M38" s="72"/>
      <c r="N38" s="72"/>
      <c r="O38" s="72"/>
      <c r="P38" s="72"/>
      <c r="Q38" s="72"/>
      <c r="R38" s="72"/>
      <c r="S38" s="72"/>
      <c r="T38" s="72"/>
      <c r="U38" s="72"/>
      <c r="V38" s="72"/>
      <c r="W38" s="72"/>
      <c r="X38" s="72"/>
      <c r="Y38" s="72"/>
      <c r="Z38" s="72"/>
      <c r="AA38" s="72"/>
      <c r="AB38" s="72"/>
      <c r="AC38" s="72"/>
      <c r="AD38" s="72"/>
      <c r="AE38" s="72"/>
      <c r="AF38" s="72"/>
      <c r="AG38" s="72"/>
      <c r="AH38" s="72"/>
      <c r="AI38" s="72"/>
      <c r="AJ38" s="72"/>
      <c r="AK38" s="72"/>
      <c r="AL38" s="72"/>
      <c r="AM38" s="72"/>
      <c r="AN38" s="72"/>
      <c r="AO38" s="72"/>
      <c r="AP38" s="72"/>
      <c r="AQ38" s="72"/>
      <c r="AR38" s="73"/>
    </row>
    <row r="39" s="1" customFormat="1" ht="36.96" customHeight="1">
      <c r="B39" s="47"/>
      <c r="C39" s="74" t="s">
        <v>57</v>
      </c>
      <c r="D39" s="75"/>
      <c r="E39" s="75"/>
      <c r="F39" s="75"/>
      <c r="G39" s="75"/>
      <c r="H39" s="75"/>
      <c r="I39" s="75"/>
      <c r="J39" s="75"/>
      <c r="K39" s="75"/>
      <c r="L39" s="75"/>
      <c r="M39" s="75"/>
      <c r="N39" s="75"/>
      <c r="O39" s="75"/>
      <c r="P39" s="75"/>
      <c r="Q39" s="75"/>
      <c r="R39" s="75"/>
      <c r="S39" s="75"/>
      <c r="T39" s="75"/>
      <c r="U39" s="75"/>
      <c r="V39" s="75"/>
      <c r="W39" s="75"/>
      <c r="X39" s="75"/>
      <c r="Y39" s="75"/>
      <c r="Z39" s="75"/>
      <c r="AA39" s="75"/>
      <c r="AB39" s="75"/>
      <c r="AC39" s="75"/>
      <c r="AD39" s="75"/>
      <c r="AE39" s="75"/>
      <c r="AF39" s="75"/>
      <c r="AG39" s="75"/>
      <c r="AH39" s="75"/>
      <c r="AI39" s="75"/>
      <c r="AJ39" s="75"/>
      <c r="AK39" s="75"/>
      <c r="AL39" s="75"/>
      <c r="AM39" s="75"/>
      <c r="AN39" s="75"/>
      <c r="AO39" s="75"/>
      <c r="AP39" s="75"/>
      <c r="AQ39" s="75"/>
      <c r="AR39" s="73"/>
    </row>
    <row r="40" s="1" customFormat="1" ht="6.96" customHeight="1">
      <c r="B40" s="47"/>
      <c r="C40" s="75"/>
      <c r="D40" s="75"/>
      <c r="E40" s="75"/>
      <c r="F40" s="75"/>
      <c r="G40" s="75"/>
      <c r="H40" s="75"/>
      <c r="I40" s="75"/>
      <c r="J40" s="75"/>
      <c r="K40" s="75"/>
      <c r="L40" s="75"/>
      <c r="M40" s="75"/>
      <c r="N40" s="75"/>
      <c r="O40" s="75"/>
      <c r="P40" s="75"/>
      <c r="Q40" s="75"/>
      <c r="R40" s="75"/>
      <c r="S40" s="75"/>
      <c r="T40" s="75"/>
      <c r="U40" s="75"/>
      <c r="V40" s="75"/>
      <c r="W40" s="75"/>
      <c r="X40" s="75"/>
      <c r="Y40" s="75"/>
      <c r="Z40" s="75"/>
      <c r="AA40" s="75"/>
      <c r="AB40" s="75"/>
      <c r="AC40" s="75"/>
      <c r="AD40" s="75"/>
      <c r="AE40" s="75"/>
      <c r="AF40" s="75"/>
      <c r="AG40" s="75"/>
      <c r="AH40" s="75"/>
      <c r="AI40" s="75"/>
      <c r="AJ40" s="75"/>
      <c r="AK40" s="75"/>
      <c r="AL40" s="75"/>
      <c r="AM40" s="75"/>
      <c r="AN40" s="75"/>
      <c r="AO40" s="75"/>
      <c r="AP40" s="75"/>
      <c r="AQ40" s="75"/>
      <c r="AR40" s="73"/>
    </row>
    <row r="41" s="3" customFormat="1" ht="14.4" customHeight="1">
      <c r="B41" s="76"/>
      <c r="C41" s="77" t="s">
        <v>15</v>
      </c>
      <c r="D41" s="78"/>
      <c r="E41" s="78"/>
      <c r="F41" s="78"/>
      <c r="G41" s="78"/>
      <c r="H41" s="78"/>
      <c r="I41" s="78"/>
      <c r="J41" s="78"/>
      <c r="K41" s="78"/>
      <c r="L41" s="78" t="str">
        <f>K5</f>
        <v>2018056</v>
      </c>
      <c r="M41" s="78"/>
      <c r="N41" s="78"/>
      <c r="O41" s="78"/>
      <c r="P41" s="78"/>
      <c r="Q41" s="78"/>
      <c r="R41" s="78"/>
      <c r="S41" s="78"/>
      <c r="T41" s="78"/>
      <c r="U41" s="78"/>
      <c r="V41" s="78"/>
      <c r="W41" s="78"/>
      <c r="X41" s="78"/>
      <c r="Y41" s="78"/>
      <c r="Z41" s="78"/>
      <c r="AA41" s="78"/>
      <c r="AB41" s="78"/>
      <c r="AC41" s="78"/>
      <c r="AD41" s="78"/>
      <c r="AE41" s="78"/>
      <c r="AF41" s="78"/>
      <c r="AG41" s="78"/>
      <c r="AH41" s="78"/>
      <c r="AI41" s="78"/>
      <c r="AJ41" s="78"/>
      <c r="AK41" s="78"/>
      <c r="AL41" s="78"/>
      <c r="AM41" s="78"/>
      <c r="AN41" s="78"/>
      <c r="AO41" s="78"/>
      <c r="AP41" s="78"/>
      <c r="AQ41" s="78"/>
      <c r="AR41" s="79"/>
    </row>
    <row r="42" s="4" customFormat="1" ht="36.96" customHeight="1">
      <c r="B42" s="80"/>
      <c r="C42" s="81" t="s">
        <v>18</v>
      </c>
      <c r="D42" s="82"/>
      <c r="E42" s="82"/>
      <c r="F42" s="82"/>
      <c r="G42" s="82"/>
      <c r="H42" s="82"/>
      <c r="I42" s="82"/>
      <c r="J42" s="82"/>
      <c r="K42" s="82"/>
      <c r="L42" s="83" t="str">
        <f>K6</f>
        <v>Stavební úpravy objektu U dráhy 11, 318 00 Plzeň</v>
      </c>
      <c r="M42" s="82"/>
      <c r="N42" s="82"/>
      <c r="O42" s="82"/>
      <c r="P42" s="82"/>
      <c r="Q42" s="82"/>
      <c r="R42" s="82"/>
      <c r="S42" s="82"/>
      <c r="T42" s="82"/>
      <c r="U42" s="82"/>
      <c r="V42" s="82"/>
      <c r="W42" s="82"/>
      <c r="X42" s="82"/>
      <c r="Y42" s="82"/>
      <c r="Z42" s="82"/>
      <c r="AA42" s="82"/>
      <c r="AB42" s="82"/>
      <c r="AC42" s="82"/>
      <c r="AD42" s="82"/>
      <c r="AE42" s="82"/>
      <c r="AF42" s="82"/>
      <c r="AG42" s="82"/>
      <c r="AH42" s="82"/>
      <c r="AI42" s="82"/>
      <c r="AJ42" s="82"/>
      <c r="AK42" s="82"/>
      <c r="AL42" s="82"/>
      <c r="AM42" s="82"/>
      <c r="AN42" s="82"/>
      <c r="AO42" s="82"/>
      <c r="AP42" s="82"/>
      <c r="AQ42" s="82"/>
      <c r="AR42" s="84"/>
    </row>
    <row r="43" s="1" customFormat="1" ht="6.96" customHeight="1">
      <c r="B43" s="47"/>
      <c r="C43" s="75"/>
      <c r="D43" s="75"/>
      <c r="E43" s="75"/>
      <c r="F43" s="75"/>
      <c r="G43" s="75"/>
      <c r="H43" s="75"/>
      <c r="I43" s="75"/>
      <c r="J43" s="75"/>
      <c r="K43" s="75"/>
      <c r="L43" s="75"/>
      <c r="M43" s="75"/>
      <c r="N43" s="75"/>
      <c r="O43" s="75"/>
      <c r="P43" s="75"/>
      <c r="Q43" s="75"/>
      <c r="R43" s="75"/>
      <c r="S43" s="75"/>
      <c r="T43" s="75"/>
      <c r="U43" s="75"/>
      <c r="V43" s="75"/>
      <c r="W43" s="75"/>
      <c r="X43" s="75"/>
      <c r="Y43" s="75"/>
      <c r="Z43" s="75"/>
      <c r="AA43" s="75"/>
      <c r="AB43" s="75"/>
      <c r="AC43" s="75"/>
      <c r="AD43" s="75"/>
      <c r="AE43" s="75"/>
      <c r="AF43" s="75"/>
      <c r="AG43" s="75"/>
      <c r="AH43" s="75"/>
      <c r="AI43" s="75"/>
      <c r="AJ43" s="75"/>
      <c r="AK43" s="75"/>
      <c r="AL43" s="75"/>
      <c r="AM43" s="75"/>
      <c r="AN43" s="75"/>
      <c r="AO43" s="75"/>
      <c r="AP43" s="75"/>
      <c r="AQ43" s="75"/>
      <c r="AR43" s="73"/>
    </row>
    <row r="44" s="1" customFormat="1">
      <c r="B44" s="47"/>
      <c r="C44" s="77" t="s">
        <v>24</v>
      </c>
      <c r="D44" s="75"/>
      <c r="E44" s="75"/>
      <c r="F44" s="75"/>
      <c r="G44" s="75"/>
      <c r="H44" s="75"/>
      <c r="I44" s="75"/>
      <c r="J44" s="75"/>
      <c r="K44" s="75"/>
      <c r="L44" s="85" t="str">
        <f>IF(K8="","",K8)</f>
        <v>Plzeň</v>
      </c>
      <c r="M44" s="75"/>
      <c r="N44" s="75"/>
      <c r="O44" s="75"/>
      <c r="P44" s="75"/>
      <c r="Q44" s="75"/>
      <c r="R44" s="75"/>
      <c r="S44" s="75"/>
      <c r="T44" s="75"/>
      <c r="U44" s="75"/>
      <c r="V44" s="75"/>
      <c r="W44" s="75"/>
      <c r="X44" s="75"/>
      <c r="Y44" s="75"/>
      <c r="Z44" s="75"/>
      <c r="AA44" s="75"/>
      <c r="AB44" s="75"/>
      <c r="AC44" s="75"/>
      <c r="AD44" s="75"/>
      <c r="AE44" s="75"/>
      <c r="AF44" s="75"/>
      <c r="AG44" s="75"/>
      <c r="AH44" s="75"/>
      <c r="AI44" s="77" t="s">
        <v>26</v>
      </c>
      <c r="AJ44" s="75"/>
      <c r="AK44" s="75"/>
      <c r="AL44" s="75"/>
      <c r="AM44" s="86" t="str">
        <f>IF(AN8= "","",AN8)</f>
        <v>18. 7. 2018</v>
      </c>
      <c r="AN44" s="86"/>
      <c r="AO44" s="75"/>
      <c r="AP44" s="75"/>
      <c r="AQ44" s="75"/>
      <c r="AR44" s="73"/>
    </row>
    <row r="45" s="1" customFormat="1" ht="6.96" customHeight="1">
      <c r="B45" s="47"/>
      <c r="C45" s="75"/>
      <c r="D45" s="75"/>
      <c r="E45" s="75"/>
      <c r="F45" s="75"/>
      <c r="G45" s="75"/>
      <c r="H45" s="75"/>
      <c r="I45" s="75"/>
      <c r="J45" s="75"/>
      <c r="K45" s="75"/>
      <c r="L45" s="75"/>
      <c r="M45" s="75"/>
      <c r="N45" s="75"/>
      <c r="O45" s="75"/>
      <c r="P45" s="75"/>
      <c r="Q45" s="75"/>
      <c r="R45" s="75"/>
      <c r="S45" s="75"/>
      <c r="T45" s="75"/>
      <c r="U45" s="75"/>
      <c r="V45" s="75"/>
      <c r="W45" s="75"/>
      <c r="X45" s="75"/>
      <c r="Y45" s="75"/>
      <c r="Z45" s="75"/>
      <c r="AA45" s="75"/>
      <c r="AB45" s="75"/>
      <c r="AC45" s="75"/>
      <c r="AD45" s="75"/>
      <c r="AE45" s="75"/>
      <c r="AF45" s="75"/>
      <c r="AG45" s="75"/>
      <c r="AH45" s="75"/>
      <c r="AI45" s="75"/>
      <c r="AJ45" s="75"/>
      <c r="AK45" s="75"/>
      <c r="AL45" s="75"/>
      <c r="AM45" s="75"/>
      <c r="AN45" s="75"/>
      <c r="AO45" s="75"/>
      <c r="AP45" s="75"/>
      <c r="AQ45" s="75"/>
      <c r="AR45" s="73"/>
    </row>
    <row r="46" s="1" customFormat="1">
      <c r="B46" s="47"/>
      <c r="C46" s="77" t="s">
        <v>32</v>
      </c>
      <c r="D46" s="75"/>
      <c r="E46" s="75"/>
      <c r="F46" s="75"/>
      <c r="G46" s="75"/>
      <c r="H46" s="75"/>
      <c r="I46" s="75"/>
      <c r="J46" s="75"/>
      <c r="K46" s="75"/>
      <c r="L46" s="78" t="str">
        <f>IF(E11= "","",E11)</f>
        <v>Hvězdárna v Rokycanech a Plzni, p.o.</v>
      </c>
      <c r="M46" s="75"/>
      <c r="N46" s="75"/>
      <c r="O46" s="75"/>
      <c r="P46" s="75"/>
      <c r="Q46" s="75"/>
      <c r="R46" s="75"/>
      <c r="S46" s="75"/>
      <c r="T46" s="75"/>
      <c r="U46" s="75"/>
      <c r="V46" s="75"/>
      <c r="W46" s="75"/>
      <c r="X46" s="75"/>
      <c r="Y46" s="75"/>
      <c r="Z46" s="75"/>
      <c r="AA46" s="75"/>
      <c r="AB46" s="75"/>
      <c r="AC46" s="75"/>
      <c r="AD46" s="75"/>
      <c r="AE46" s="75"/>
      <c r="AF46" s="75"/>
      <c r="AG46" s="75"/>
      <c r="AH46" s="75"/>
      <c r="AI46" s="77" t="s">
        <v>39</v>
      </c>
      <c r="AJ46" s="75"/>
      <c r="AK46" s="75"/>
      <c r="AL46" s="75"/>
      <c r="AM46" s="78" t="str">
        <f>IF(E17="","",E17)</f>
        <v>Ing. Martin Volf</v>
      </c>
      <c r="AN46" s="78"/>
      <c r="AO46" s="78"/>
      <c r="AP46" s="78"/>
      <c r="AQ46" s="75"/>
      <c r="AR46" s="73"/>
      <c r="AS46" s="87" t="s">
        <v>58</v>
      </c>
      <c r="AT46" s="88"/>
      <c r="AU46" s="89"/>
      <c r="AV46" s="89"/>
      <c r="AW46" s="89"/>
      <c r="AX46" s="89"/>
      <c r="AY46" s="89"/>
      <c r="AZ46" s="89"/>
      <c r="BA46" s="89"/>
      <c r="BB46" s="89"/>
      <c r="BC46" s="89"/>
      <c r="BD46" s="90"/>
    </row>
    <row r="47" s="1" customFormat="1">
      <c r="B47" s="47"/>
      <c r="C47" s="77" t="s">
        <v>37</v>
      </c>
      <c r="D47" s="75"/>
      <c r="E47" s="75"/>
      <c r="F47" s="75"/>
      <c r="G47" s="75"/>
      <c r="H47" s="75"/>
      <c r="I47" s="75"/>
      <c r="J47" s="75"/>
      <c r="K47" s="75"/>
      <c r="L47" s="78" t="str">
        <f>IF(E14= "Vyplň údaj","",E14)</f>
        <v/>
      </c>
      <c r="M47" s="75"/>
      <c r="N47" s="75"/>
      <c r="O47" s="75"/>
      <c r="P47" s="75"/>
      <c r="Q47" s="75"/>
      <c r="R47" s="75"/>
      <c r="S47" s="75"/>
      <c r="T47" s="75"/>
      <c r="U47" s="75"/>
      <c r="V47" s="75"/>
      <c r="W47" s="75"/>
      <c r="X47" s="75"/>
      <c r="Y47" s="75"/>
      <c r="Z47" s="75"/>
      <c r="AA47" s="75"/>
      <c r="AB47" s="75"/>
      <c r="AC47" s="75"/>
      <c r="AD47" s="75"/>
      <c r="AE47" s="75"/>
      <c r="AF47" s="75"/>
      <c r="AG47" s="75"/>
      <c r="AH47" s="75"/>
      <c r="AI47" s="75"/>
      <c r="AJ47" s="75"/>
      <c r="AK47" s="75"/>
      <c r="AL47" s="75"/>
      <c r="AM47" s="75"/>
      <c r="AN47" s="75"/>
      <c r="AO47" s="75"/>
      <c r="AP47" s="75"/>
      <c r="AQ47" s="75"/>
      <c r="AR47" s="73"/>
      <c r="AS47" s="91"/>
      <c r="AT47" s="92"/>
      <c r="AU47" s="93"/>
      <c r="AV47" s="93"/>
      <c r="AW47" s="93"/>
      <c r="AX47" s="93"/>
      <c r="AY47" s="93"/>
      <c r="AZ47" s="93"/>
      <c r="BA47" s="93"/>
      <c r="BB47" s="93"/>
      <c r="BC47" s="93"/>
      <c r="BD47" s="94"/>
    </row>
    <row r="48" s="1" customFormat="1" ht="10.8" customHeight="1">
      <c r="B48" s="47"/>
      <c r="C48" s="75"/>
      <c r="D48" s="75"/>
      <c r="E48" s="75"/>
      <c r="F48" s="75"/>
      <c r="G48" s="75"/>
      <c r="H48" s="75"/>
      <c r="I48" s="75"/>
      <c r="J48" s="75"/>
      <c r="K48" s="75"/>
      <c r="L48" s="75"/>
      <c r="M48" s="75"/>
      <c r="N48" s="75"/>
      <c r="O48" s="75"/>
      <c r="P48" s="75"/>
      <c r="Q48" s="75"/>
      <c r="R48" s="75"/>
      <c r="S48" s="75"/>
      <c r="T48" s="75"/>
      <c r="U48" s="75"/>
      <c r="V48" s="75"/>
      <c r="W48" s="75"/>
      <c r="X48" s="75"/>
      <c r="Y48" s="75"/>
      <c r="Z48" s="75"/>
      <c r="AA48" s="75"/>
      <c r="AB48" s="75"/>
      <c r="AC48" s="75"/>
      <c r="AD48" s="75"/>
      <c r="AE48" s="75"/>
      <c r="AF48" s="75"/>
      <c r="AG48" s="75"/>
      <c r="AH48" s="75"/>
      <c r="AI48" s="75"/>
      <c r="AJ48" s="75"/>
      <c r="AK48" s="75"/>
      <c r="AL48" s="75"/>
      <c r="AM48" s="75"/>
      <c r="AN48" s="75"/>
      <c r="AO48" s="75"/>
      <c r="AP48" s="75"/>
      <c r="AQ48" s="75"/>
      <c r="AR48" s="73"/>
      <c r="AS48" s="95"/>
      <c r="AT48" s="56"/>
      <c r="AU48" s="48"/>
      <c r="AV48" s="48"/>
      <c r="AW48" s="48"/>
      <c r="AX48" s="48"/>
      <c r="AY48" s="48"/>
      <c r="AZ48" s="48"/>
      <c r="BA48" s="48"/>
      <c r="BB48" s="48"/>
      <c r="BC48" s="48"/>
      <c r="BD48" s="96"/>
    </row>
    <row r="49" s="1" customFormat="1" ht="29.28" customHeight="1">
      <c r="B49" s="47"/>
      <c r="C49" s="97" t="s">
        <v>59</v>
      </c>
      <c r="D49" s="98"/>
      <c r="E49" s="98"/>
      <c r="F49" s="98"/>
      <c r="G49" s="98"/>
      <c r="H49" s="99"/>
      <c r="I49" s="100" t="s">
        <v>60</v>
      </c>
      <c r="J49" s="98"/>
      <c r="K49" s="98"/>
      <c r="L49" s="98"/>
      <c r="M49" s="98"/>
      <c r="N49" s="98"/>
      <c r="O49" s="98"/>
      <c r="P49" s="98"/>
      <c r="Q49" s="98"/>
      <c r="R49" s="98"/>
      <c r="S49" s="98"/>
      <c r="T49" s="98"/>
      <c r="U49" s="98"/>
      <c r="V49" s="98"/>
      <c r="W49" s="98"/>
      <c r="X49" s="98"/>
      <c r="Y49" s="98"/>
      <c r="Z49" s="98"/>
      <c r="AA49" s="98"/>
      <c r="AB49" s="98"/>
      <c r="AC49" s="98"/>
      <c r="AD49" s="98"/>
      <c r="AE49" s="98"/>
      <c r="AF49" s="98"/>
      <c r="AG49" s="101" t="s">
        <v>61</v>
      </c>
      <c r="AH49" s="98"/>
      <c r="AI49" s="98"/>
      <c r="AJ49" s="98"/>
      <c r="AK49" s="98"/>
      <c r="AL49" s="98"/>
      <c r="AM49" s="98"/>
      <c r="AN49" s="100" t="s">
        <v>62</v>
      </c>
      <c r="AO49" s="98"/>
      <c r="AP49" s="98"/>
      <c r="AQ49" s="102" t="s">
        <v>63</v>
      </c>
      <c r="AR49" s="73"/>
      <c r="AS49" s="103" t="s">
        <v>64</v>
      </c>
      <c r="AT49" s="104" t="s">
        <v>65</v>
      </c>
      <c r="AU49" s="104" t="s">
        <v>66</v>
      </c>
      <c r="AV49" s="104" t="s">
        <v>67</v>
      </c>
      <c r="AW49" s="104" t="s">
        <v>68</v>
      </c>
      <c r="AX49" s="104" t="s">
        <v>69</v>
      </c>
      <c r="AY49" s="104" t="s">
        <v>70</v>
      </c>
      <c r="AZ49" s="104" t="s">
        <v>71</v>
      </c>
      <c r="BA49" s="104" t="s">
        <v>72</v>
      </c>
      <c r="BB49" s="104" t="s">
        <v>73</v>
      </c>
      <c r="BC49" s="104" t="s">
        <v>74</v>
      </c>
      <c r="BD49" s="105" t="s">
        <v>75</v>
      </c>
    </row>
    <row r="50" s="1" customFormat="1" ht="10.8" customHeight="1">
      <c r="B50" s="47"/>
      <c r="C50" s="75"/>
      <c r="D50" s="75"/>
      <c r="E50" s="75"/>
      <c r="F50" s="75"/>
      <c r="G50" s="75"/>
      <c r="H50" s="75"/>
      <c r="I50" s="75"/>
      <c r="J50" s="75"/>
      <c r="K50" s="75"/>
      <c r="L50" s="75"/>
      <c r="M50" s="75"/>
      <c r="N50" s="75"/>
      <c r="O50" s="75"/>
      <c r="P50" s="75"/>
      <c r="Q50" s="75"/>
      <c r="R50" s="75"/>
      <c r="S50" s="75"/>
      <c r="T50" s="75"/>
      <c r="U50" s="75"/>
      <c r="V50" s="75"/>
      <c r="W50" s="75"/>
      <c r="X50" s="75"/>
      <c r="Y50" s="75"/>
      <c r="Z50" s="75"/>
      <c r="AA50" s="75"/>
      <c r="AB50" s="75"/>
      <c r="AC50" s="75"/>
      <c r="AD50" s="75"/>
      <c r="AE50" s="75"/>
      <c r="AF50" s="75"/>
      <c r="AG50" s="75"/>
      <c r="AH50" s="75"/>
      <c r="AI50" s="75"/>
      <c r="AJ50" s="75"/>
      <c r="AK50" s="75"/>
      <c r="AL50" s="75"/>
      <c r="AM50" s="75"/>
      <c r="AN50" s="75"/>
      <c r="AO50" s="75"/>
      <c r="AP50" s="75"/>
      <c r="AQ50" s="75"/>
      <c r="AR50" s="73"/>
      <c r="AS50" s="106"/>
      <c r="AT50" s="107"/>
      <c r="AU50" s="107"/>
      <c r="AV50" s="107"/>
      <c r="AW50" s="107"/>
      <c r="AX50" s="107"/>
      <c r="AY50" s="107"/>
      <c r="AZ50" s="107"/>
      <c r="BA50" s="107"/>
      <c r="BB50" s="107"/>
      <c r="BC50" s="107"/>
      <c r="BD50" s="108"/>
    </row>
    <row r="51" s="4" customFormat="1" ht="32.4" customHeight="1">
      <c r="B51" s="80"/>
      <c r="C51" s="109" t="s">
        <v>76</v>
      </c>
      <c r="D51" s="110"/>
      <c r="E51" s="110"/>
      <c r="F51" s="110"/>
      <c r="G51" s="110"/>
      <c r="H51" s="110"/>
      <c r="I51" s="110"/>
      <c r="J51" s="110"/>
      <c r="K51" s="110"/>
      <c r="L51" s="110"/>
      <c r="M51" s="110"/>
      <c r="N51" s="110"/>
      <c r="O51" s="110"/>
      <c r="P51" s="110"/>
      <c r="Q51" s="110"/>
      <c r="R51" s="110"/>
      <c r="S51" s="110"/>
      <c r="T51" s="110"/>
      <c r="U51" s="110"/>
      <c r="V51" s="110"/>
      <c r="W51" s="110"/>
      <c r="X51" s="110"/>
      <c r="Y51" s="110"/>
      <c r="Z51" s="110"/>
      <c r="AA51" s="110"/>
      <c r="AB51" s="110"/>
      <c r="AC51" s="110"/>
      <c r="AD51" s="110"/>
      <c r="AE51" s="110"/>
      <c r="AF51" s="110"/>
      <c r="AG51" s="111">
        <f>ROUND(AG52+AG53,2)</f>
        <v>0</v>
      </c>
      <c r="AH51" s="111"/>
      <c r="AI51" s="111"/>
      <c r="AJ51" s="111"/>
      <c r="AK51" s="111"/>
      <c r="AL51" s="111"/>
      <c r="AM51" s="111"/>
      <c r="AN51" s="112">
        <f>SUM(AG51,AT51)</f>
        <v>0</v>
      </c>
      <c r="AO51" s="112"/>
      <c r="AP51" s="112"/>
      <c r="AQ51" s="113" t="s">
        <v>34</v>
      </c>
      <c r="AR51" s="84"/>
      <c r="AS51" s="114">
        <f>ROUND(AS52+AS53,2)</f>
        <v>0</v>
      </c>
      <c r="AT51" s="115">
        <f>ROUND(SUM(AV51:AW51),2)</f>
        <v>0</v>
      </c>
      <c r="AU51" s="116">
        <f>ROUND(AU52+AU53,5)</f>
        <v>0</v>
      </c>
      <c r="AV51" s="115">
        <f>ROUND(AZ51*L26,2)</f>
        <v>0</v>
      </c>
      <c r="AW51" s="115">
        <f>ROUND(BA51*L27,2)</f>
        <v>0</v>
      </c>
      <c r="AX51" s="115">
        <f>ROUND(BB51*L26,2)</f>
        <v>0</v>
      </c>
      <c r="AY51" s="115">
        <f>ROUND(BC51*L27,2)</f>
        <v>0</v>
      </c>
      <c r="AZ51" s="115">
        <f>ROUND(AZ52+AZ53,2)</f>
        <v>0</v>
      </c>
      <c r="BA51" s="115">
        <f>ROUND(BA52+BA53,2)</f>
        <v>0</v>
      </c>
      <c r="BB51" s="115">
        <f>ROUND(BB52+BB53,2)</f>
        <v>0</v>
      </c>
      <c r="BC51" s="115">
        <f>ROUND(BC52+BC53,2)</f>
        <v>0</v>
      </c>
      <c r="BD51" s="117">
        <f>ROUND(BD52+BD53,2)</f>
        <v>0</v>
      </c>
      <c r="BS51" s="118" t="s">
        <v>77</v>
      </c>
      <c r="BT51" s="118" t="s">
        <v>78</v>
      </c>
      <c r="BU51" s="119" t="s">
        <v>79</v>
      </c>
      <c r="BV51" s="118" t="s">
        <v>80</v>
      </c>
      <c r="BW51" s="118" t="s">
        <v>7</v>
      </c>
      <c r="BX51" s="118" t="s">
        <v>81</v>
      </c>
      <c r="CL51" s="118" t="s">
        <v>21</v>
      </c>
    </row>
    <row r="52" s="5" customFormat="1" ht="16.5" customHeight="1">
      <c r="A52" s="120" t="s">
        <v>82</v>
      </c>
      <c r="B52" s="121"/>
      <c r="C52" s="122"/>
      <c r="D52" s="123" t="s">
        <v>83</v>
      </c>
      <c r="E52" s="123"/>
      <c r="F52" s="123"/>
      <c r="G52" s="123"/>
      <c r="H52" s="123"/>
      <c r="I52" s="124"/>
      <c r="J52" s="123" t="s">
        <v>84</v>
      </c>
      <c r="K52" s="123"/>
      <c r="L52" s="123"/>
      <c r="M52" s="123"/>
      <c r="N52" s="123"/>
      <c r="O52" s="123"/>
      <c r="P52" s="123"/>
      <c r="Q52" s="123"/>
      <c r="R52" s="123"/>
      <c r="S52" s="123"/>
      <c r="T52" s="123"/>
      <c r="U52" s="123"/>
      <c r="V52" s="123"/>
      <c r="W52" s="123"/>
      <c r="X52" s="123"/>
      <c r="Y52" s="123"/>
      <c r="Z52" s="123"/>
      <c r="AA52" s="123"/>
      <c r="AB52" s="123"/>
      <c r="AC52" s="123"/>
      <c r="AD52" s="123"/>
      <c r="AE52" s="123"/>
      <c r="AF52" s="123"/>
      <c r="AG52" s="125">
        <f>'01 - Vedlejší rozpočtové ...'!J27</f>
        <v>0</v>
      </c>
      <c r="AH52" s="124"/>
      <c r="AI52" s="124"/>
      <c r="AJ52" s="124"/>
      <c r="AK52" s="124"/>
      <c r="AL52" s="124"/>
      <c r="AM52" s="124"/>
      <c r="AN52" s="125">
        <f>SUM(AG52,AT52)</f>
        <v>0</v>
      </c>
      <c r="AO52" s="124"/>
      <c r="AP52" s="124"/>
      <c r="AQ52" s="126" t="s">
        <v>85</v>
      </c>
      <c r="AR52" s="127"/>
      <c r="AS52" s="128">
        <v>0</v>
      </c>
      <c r="AT52" s="129">
        <f>ROUND(SUM(AV52:AW52),2)</f>
        <v>0</v>
      </c>
      <c r="AU52" s="130">
        <f>'01 - Vedlejší rozpočtové ...'!P81</f>
        <v>0</v>
      </c>
      <c r="AV52" s="129">
        <f>'01 - Vedlejší rozpočtové ...'!J30</f>
        <v>0</v>
      </c>
      <c r="AW52" s="129">
        <f>'01 - Vedlejší rozpočtové ...'!J31</f>
        <v>0</v>
      </c>
      <c r="AX52" s="129">
        <f>'01 - Vedlejší rozpočtové ...'!J32</f>
        <v>0</v>
      </c>
      <c r="AY52" s="129">
        <f>'01 - Vedlejší rozpočtové ...'!J33</f>
        <v>0</v>
      </c>
      <c r="AZ52" s="129">
        <f>'01 - Vedlejší rozpočtové ...'!F30</f>
        <v>0</v>
      </c>
      <c r="BA52" s="129">
        <f>'01 - Vedlejší rozpočtové ...'!F31</f>
        <v>0</v>
      </c>
      <c r="BB52" s="129">
        <f>'01 - Vedlejší rozpočtové ...'!F32</f>
        <v>0</v>
      </c>
      <c r="BC52" s="129">
        <f>'01 - Vedlejší rozpočtové ...'!F33</f>
        <v>0</v>
      </c>
      <c r="BD52" s="131">
        <f>'01 - Vedlejší rozpočtové ...'!F34</f>
        <v>0</v>
      </c>
      <c r="BT52" s="132" t="s">
        <v>86</v>
      </c>
      <c r="BV52" s="132" t="s">
        <v>80</v>
      </c>
      <c r="BW52" s="132" t="s">
        <v>87</v>
      </c>
      <c r="BX52" s="132" t="s">
        <v>7</v>
      </c>
      <c r="CL52" s="132" t="s">
        <v>21</v>
      </c>
      <c r="CM52" s="132" t="s">
        <v>88</v>
      </c>
    </row>
    <row r="53" s="5" customFormat="1" ht="16.5" customHeight="1">
      <c r="B53" s="121"/>
      <c r="C53" s="122"/>
      <c r="D53" s="123" t="s">
        <v>89</v>
      </c>
      <c r="E53" s="123"/>
      <c r="F53" s="123"/>
      <c r="G53" s="123"/>
      <c r="H53" s="123"/>
      <c r="I53" s="124"/>
      <c r="J53" s="123" t="s">
        <v>90</v>
      </c>
      <c r="K53" s="123"/>
      <c r="L53" s="123"/>
      <c r="M53" s="123"/>
      <c r="N53" s="123"/>
      <c r="O53" s="123"/>
      <c r="P53" s="123"/>
      <c r="Q53" s="123"/>
      <c r="R53" s="123"/>
      <c r="S53" s="123"/>
      <c r="T53" s="123"/>
      <c r="U53" s="123"/>
      <c r="V53" s="123"/>
      <c r="W53" s="123"/>
      <c r="X53" s="123"/>
      <c r="Y53" s="123"/>
      <c r="Z53" s="123"/>
      <c r="AA53" s="123"/>
      <c r="AB53" s="123"/>
      <c r="AC53" s="123"/>
      <c r="AD53" s="123"/>
      <c r="AE53" s="123"/>
      <c r="AF53" s="123"/>
      <c r="AG53" s="133">
        <f>ROUND(SUM(AG54:AG55),2)</f>
        <v>0</v>
      </c>
      <c r="AH53" s="124"/>
      <c r="AI53" s="124"/>
      <c r="AJ53" s="124"/>
      <c r="AK53" s="124"/>
      <c r="AL53" s="124"/>
      <c r="AM53" s="124"/>
      <c r="AN53" s="125">
        <f>SUM(AG53,AT53)</f>
        <v>0</v>
      </c>
      <c r="AO53" s="124"/>
      <c r="AP53" s="124"/>
      <c r="AQ53" s="126" t="s">
        <v>85</v>
      </c>
      <c r="AR53" s="127"/>
      <c r="AS53" s="128">
        <f>ROUND(SUM(AS54:AS55),2)</f>
        <v>0</v>
      </c>
      <c r="AT53" s="129">
        <f>ROUND(SUM(AV53:AW53),2)</f>
        <v>0</v>
      </c>
      <c r="AU53" s="130">
        <f>ROUND(SUM(AU54:AU55),5)</f>
        <v>0</v>
      </c>
      <c r="AV53" s="129">
        <f>ROUND(AZ53*L26,2)</f>
        <v>0</v>
      </c>
      <c r="AW53" s="129">
        <f>ROUND(BA53*L27,2)</f>
        <v>0</v>
      </c>
      <c r="AX53" s="129">
        <f>ROUND(BB53*L26,2)</f>
        <v>0</v>
      </c>
      <c r="AY53" s="129">
        <f>ROUND(BC53*L27,2)</f>
        <v>0</v>
      </c>
      <c r="AZ53" s="129">
        <f>ROUND(SUM(AZ54:AZ55),2)</f>
        <v>0</v>
      </c>
      <c r="BA53" s="129">
        <f>ROUND(SUM(BA54:BA55),2)</f>
        <v>0</v>
      </c>
      <c r="BB53" s="129">
        <f>ROUND(SUM(BB54:BB55),2)</f>
        <v>0</v>
      </c>
      <c r="BC53" s="129">
        <f>ROUND(SUM(BC54:BC55),2)</f>
        <v>0</v>
      </c>
      <c r="BD53" s="131">
        <f>ROUND(SUM(BD54:BD55),2)</f>
        <v>0</v>
      </c>
      <c r="BS53" s="132" t="s">
        <v>77</v>
      </c>
      <c r="BT53" s="132" t="s">
        <v>86</v>
      </c>
      <c r="BU53" s="132" t="s">
        <v>79</v>
      </c>
      <c r="BV53" s="132" t="s">
        <v>80</v>
      </c>
      <c r="BW53" s="132" t="s">
        <v>91</v>
      </c>
      <c r="BX53" s="132" t="s">
        <v>7</v>
      </c>
      <c r="CL53" s="132" t="s">
        <v>21</v>
      </c>
      <c r="CM53" s="132" t="s">
        <v>88</v>
      </c>
    </row>
    <row r="54" s="6" customFormat="1" ht="16.5" customHeight="1">
      <c r="A54" s="120" t="s">
        <v>82</v>
      </c>
      <c r="B54" s="134"/>
      <c r="C54" s="135"/>
      <c r="D54" s="135"/>
      <c r="E54" s="136" t="s">
        <v>92</v>
      </c>
      <c r="F54" s="136"/>
      <c r="G54" s="136"/>
      <c r="H54" s="136"/>
      <c r="I54" s="136"/>
      <c r="J54" s="135"/>
      <c r="K54" s="136" t="s">
        <v>93</v>
      </c>
      <c r="L54" s="136"/>
      <c r="M54" s="136"/>
      <c r="N54" s="136"/>
      <c r="O54" s="136"/>
      <c r="P54" s="136"/>
      <c r="Q54" s="136"/>
      <c r="R54" s="136"/>
      <c r="S54" s="136"/>
      <c r="T54" s="136"/>
      <c r="U54" s="136"/>
      <c r="V54" s="136"/>
      <c r="W54" s="136"/>
      <c r="X54" s="136"/>
      <c r="Y54" s="136"/>
      <c r="Z54" s="136"/>
      <c r="AA54" s="136"/>
      <c r="AB54" s="136"/>
      <c r="AC54" s="136"/>
      <c r="AD54" s="136"/>
      <c r="AE54" s="136"/>
      <c r="AF54" s="136"/>
      <c r="AG54" s="137">
        <f>'02.1 - Stavebně konstrukč...'!J29</f>
        <v>0</v>
      </c>
      <c r="AH54" s="135"/>
      <c r="AI54" s="135"/>
      <c r="AJ54" s="135"/>
      <c r="AK54" s="135"/>
      <c r="AL54" s="135"/>
      <c r="AM54" s="135"/>
      <c r="AN54" s="137">
        <f>SUM(AG54,AT54)</f>
        <v>0</v>
      </c>
      <c r="AO54" s="135"/>
      <c r="AP54" s="135"/>
      <c r="AQ54" s="138" t="s">
        <v>94</v>
      </c>
      <c r="AR54" s="139"/>
      <c r="AS54" s="140">
        <v>0</v>
      </c>
      <c r="AT54" s="141">
        <f>ROUND(SUM(AV54:AW54),2)</f>
        <v>0</v>
      </c>
      <c r="AU54" s="142">
        <f>'02.1 - Stavebně konstrukč...'!P113</f>
        <v>0</v>
      </c>
      <c r="AV54" s="141">
        <f>'02.1 - Stavebně konstrukč...'!J32</f>
        <v>0</v>
      </c>
      <c r="AW54" s="141">
        <f>'02.1 - Stavebně konstrukč...'!J33</f>
        <v>0</v>
      </c>
      <c r="AX54" s="141">
        <f>'02.1 - Stavebně konstrukč...'!J34</f>
        <v>0</v>
      </c>
      <c r="AY54" s="141">
        <f>'02.1 - Stavebně konstrukč...'!J35</f>
        <v>0</v>
      </c>
      <c r="AZ54" s="141">
        <f>'02.1 - Stavebně konstrukč...'!F32</f>
        <v>0</v>
      </c>
      <c r="BA54" s="141">
        <f>'02.1 - Stavebně konstrukč...'!F33</f>
        <v>0</v>
      </c>
      <c r="BB54" s="141">
        <f>'02.1 - Stavebně konstrukč...'!F34</f>
        <v>0</v>
      </c>
      <c r="BC54" s="141">
        <f>'02.1 - Stavebně konstrukč...'!F35</f>
        <v>0</v>
      </c>
      <c r="BD54" s="143">
        <f>'02.1 - Stavebně konstrukč...'!F36</f>
        <v>0</v>
      </c>
      <c r="BT54" s="144" t="s">
        <v>88</v>
      </c>
      <c r="BV54" s="144" t="s">
        <v>80</v>
      </c>
      <c r="BW54" s="144" t="s">
        <v>95</v>
      </c>
      <c r="BX54" s="144" t="s">
        <v>91</v>
      </c>
      <c r="CL54" s="144" t="s">
        <v>21</v>
      </c>
    </row>
    <row r="55" s="6" customFormat="1" ht="16.5" customHeight="1">
      <c r="A55" s="120" t="s">
        <v>82</v>
      </c>
      <c r="B55" s="134"/>
      <c r="C55" s="135"/>
      <c r="D55" s="135"/>
      <c r="E55" s="136" t="s">
        <v>96</v>
      </c>
      <c r="F55" s="136"/>
      <c r="G55" s="136"/>
      <c r="H55" s="136"/>
      <c r="I55" s="136"/>
      <c r="J55" s="135"/>
      <c r="K55" s="136" t="s">
        <v>97</v>
      </c>
      <c r="L55" s="136"/>
      <c r="M55" s="136"/>
      <c r="N55" s="136"/>
      <c r="O55" s="136"/>
      <c r="P55" s="136"/>
      <c r="Q55" s="136"/>
      <c r="R55" s="136"/>
      <c r="S55" s="136"/>
      <c r="T55" s="136"/>
      <c r="U55" s="136"/>
      <c r="V55" s="136"/>
      <c r="W55" s="136"/>
      <c r="X55" s="136"/>
      <c r="Y55" s="136"/>
      <c r="Z55" s="136"/>
      <c r="AA55" s="136"/>
      <c r="AB55" s="136"/>
      <c r="AC55" s="136"/>
      <c r="AD55" s="136"/>
      <c r="AE55" s="136"/>
      <c r="AF55" s="136"/>
      <c r="AG55" s="137">
        <f>'02.2 - Elektroinstalace'!J29</f>
        <v>0</v>
      </c>
      <c r="AH55" s="135"/>
      <c r="AI55" s="135"/>
      <c r="AJ55" s="135"/>
      <c r="AK55" s="135"/>
      <c r="AL55" s="135"/>
      <c r="AM55" s="135"/>
      <c r="AN55" s="137">
        <f>SUM(AG55,AT55)</f>
        <v>0</v>
      </c>
      <c r="AO55" s="135"/>
      <c r="AP55" s="135"/>
      <c r="AQ55" s="138" t="s">
        <v>94</v>
      </c>
      <c r="AR55" s="139"/>
      <c r="AS55" s="145">
        <v>0</v>
      </c>
      <c r="AT55" s="146">
        <f>ROUND(SUM(AV55:AW55),2)</f>
        <v>0</v>
      </c>
      <c r="AU55" s="147">
        <f>'02.2 - Elektroinstalace'!P100</f>
        <v>0</v>
      </c>
      <c r="AV55" s="146">
        <f>'02.2 - Elektroinstalace'!J32</f>
        <v>0</v>
      </c>
      <c r="AW55" s="146">
        <f>'02.2 - Elektroinstalace'!J33</f>
        <v>0</v>
      </c>
      <c r="AX55" s="146">
        <f>'02.2 - Elektroinstalace'!J34</f>
        <v>0</v>
      </c>
      <c r="AY55" s="146">
        <f>'02.2 - Elektroinstalace'!J35</f>
        <v>0</v>
      </c>
      <c r="AZ55" s="146">
        <f>'02.2 - Elektroinstalace'!F32</f>
        <v>0</v>
      </c>
      <c r="BA55" s="146">
        <f>'02.2 - Elektroinstalace'!F33</f>
        <v>0</v>
      </c>
      <c r="BB55" s="146">
        <f>'02.2 - Elektroinstalace'!F34</f>
        <v>0</v>
      </c>
      <c r="BC55" s="146">
        <f>'02.2 - Elektroinstalace'!F35</f>
        <v>0</v>
      </c>
      <c r="BD55" s="148">
        <f>'02.2 - Elektroinstalace'!F36</f>
        <v>0</v>
      </c>
      <c r="BT55" s="144" t="s">
        <v>88</v>
      </c>
      <c r="BV55" s="144" t="s">
        <v>80</v>
      </c>
      <c r="BW55" s="144" t="s">
        <v>98</v>
      </c>
      <c r="BX55" s="144" t="s">
        <v>91</v>
      </c>
      <c r="CL55" s="144" t="s">
        <v>34</v>
      </c>
    </row>
    <row r="56" s="1" customFormat="1" ht="30" customHeight="1">
      <c r="B56" s="47"/>
      <c r="C56" s="75"/>
      <c r="D56" s="75"/>
      <c r="E56" s="75"/>
      <c r="F56" s="75"/>
      <c r="G56" s="75"/>
      <c r="H56" s="75"/>
      <c r="I56" s="75"/>
      <c r="J56" s="75"/>
      <c r="K56" s="75"/>
      <c r="L56" s="75"/>
      <c r="M56" s="75"/>
      <c r="N56" s="75"/>
      <c r="O56" s="75"/>
      <c r="P56" s="75"/>
      <c r="Q56" s="75"/>
      <c r="R56" s="75"/>
      <c r="S56" s="75"/>
      <c r="T56" s="75"/>
      <c r="U56" s="75"/>
      <c r="V56" s="75"/>
      <c r="W56" s="75"/>
      <c r="X56" s="75"/>
      <c r="Y56" s="75"/>
      <c r="Z56" s="75"/>
      <c r="AA56" s="75"/>
      <c r="AB56" s="75"/>
      <c r="AC56" s="75"/>
      <c r="AD56" s="75"/>
      <c r="AE56" s="75"/>
      <c r="AF56" s="75"/>
      <c r="AG56" s="75"/>
      <c r="AH56" s="75"/>
      <c r="AI56" s="75"/>
      <c r="AJ56" s="75"/>
      <c r="AK56" s="75"/>
      <c r="AL56" s="75"/>
      <c r="AM56" s="75"/>
      <c r="AN56" s="75"/>
      <c r="AO56" s="75"/>
      <c r="AP56" s="75"/>
      <c r="AQ56" s="75"/>
      <c r="AR56" s="73"/>
    </row>
    <row r="57" s="1" customFormat="1" ht="6.96" customHeight="1">
      <c r="B57" s="68"/>
      <c r="C57" s="69"/>
      <c r="D57" s="69"/>
      <c r="E57" s="69"/>
      <c r="F57" s="69"/>
      <c r="G57" s="69"/>
      <c r="H57" s="69"/>
      <c r="I57" s="69"/>
      <c r="J57" s="69"/>
      <c r="K57" s="69"/>
      <c r="L57" s="69"/>
      <c r="M57" s="69"/>
      <c r="N57" s="69"/>
      <c r="O57" s="69"/>
      <c r="P57" s="69"/>
      <c r="Q57" s="69"/>
      <c r="R57" s="69"/>
      <c r="S57" s="69"/>
      <c r="T57" s="69"/>
      <c r="U57" s="69"/>
      <c r="V57" s="69"/>
      <c r="W57" s="69"/>
      <c r="X57" s="69"/>
      <c r="Y57" s="69"/>
      <c r="Z57" s="69"/>
      <c r="AA57" s="69"/>
      <c r="AB57" s="69"/>
      <c r="AC57" s="69"/>
      <c r="AD57" s="69"/>
      <c r="AE57" s="69"/>
      <c r="AF57" s="69"/>
      <c r="AG57" s="69"/>
      <c r="AH57" s="69"/>
      <c r="AI57" s="69"/>
      <c r="AJ57" s="69"/>
      <c r="AK57" s="69"/>
      <c r="AL57" s="69"/>
      <c r="AM57" s="69"/>
      <c r="AN57" s="69"/>
      <c r="AO57" s="69"/>
      <c r="AP57" s="69"/>
      <c r="AQ57" s="69"/>
      <c r="AR57" s="73"/>
    </row>
  </sheetData>
  <sheetProtection sheet="1" formatColumns="0" formatRows="0" objects="1" scenarios="1" spinCount="100000" saltValue="U1psw+vKzY1G0h9lI/QMnnJXRvG+/LiDzywhJXZS3CTnYJ9mpYMOXYD93n8+0PsfVGjeAy87oKRVu/2R9MK0zA==" hashValue="ecYGlX2Tf/8xf+KII2O/UfbDnSeVsPXB8sgA73IaRcKA+XyDXLhMCwdRKRiISuUcsGPyW6NrN92FHeTzoTV6Aw==" algorithmName="SHA-512" password="CC35"/>
  <mergeCells count="53">
    <mergeCell ref="BE5:BE32"/>
    <mergeCell ref="W30:AE30"/>
    <mergeCell ref="X32:AB32"/>
    <mergeCell ref="AK32:AO32"/>
    <mergeCell ref="AR2:BE2"/>
    <mergeCell ref="K5:AO5"/>
    <mergeCell ref="W28:AE28"/>
    <mergeCell ref="AK28:AO28"/>
    <mergeCell ref="AS46:AT48"/>
    <mergeCell ref="AN53:AP53"/>
    <mergeCell ref="AN52:AP52"/>
    <mergeCell ref="AM46:AP46"/>
    <mergeCell ref="AN49:AP49"/>
    <mergeCell ref="AG52:AM52"/>
    <mergeCell ref="AG53:AM53"/>
    <mergeCell ref="AN54:AP54"/>
    <mergeCell ref="AG54:AM54"/>
    <mergeCell ref="AN55:AP55"/>
    <mergeCell ref="AG55:AM55"/>
    <mergeCell ref="AG51:AM51"/>
    <mergeCell ref="AN51:AP51"/>
    <mergeCell ref="L29:O29"/>
    <mergeCell ref="L28:O28"/>
    <mergeCell ref="E14:AJ14"/>
    <mergeCell ref="E20:AN20"/>
    <mergeCell ref="AK23:AO23"/>
    <mergeCell ref="L25:O25"/>
    <mergeCell ref="W25:AE25"/>
    <mergeCell ref="AK25:AO25"/>
    <mergeCell ref="L26:O26"/>
    <mergeCell ref="W26:AE26"/>
    <mergeCell ref="AK26:AO26"/>
    <mergeCell ref="L27:O27"/>
    <mergeCell ref="W27:AE27"/>
    <mergeCell ref="AK27:AO27"/>
    <mergeCell ref="L30:O30"/>
    <mergeCell ref="AK30:AO30"/>
    <mergeCell ref="K6:AO6"/>
    <mergeCell ref="J52:AF52"/>
    <mergeCell ref="W29:AE29"/>
    <mergeCell ref="AK29:AO29"/>
    <mergeCell ref="C49:G49"/>
    <mergeCell ref="L42:AO42"/>
    <mergeCell ref="AM44:AN44"/>
    <mergeCell ref="I49:AF49"/>
    <mergeCell ref="AG49:AM49"/>
    <mergeCell ref="D52:H52"/>
    <mergeCell ref="D53:H53"/>
    <mergeCell ref="J53:AF53"/>
    <mergeCell ref="E54:I54"/>
    <mergeCell ref="K54:AF54"/>
    <mergeCell ref="E55:I55"/>
    <mergeCell ref="K55:AF55"/>
  </mergeCells>
  <hyperlinks>
    <hyperlink ref="K1:S1" location="C2" display="1) Rekapitulace stavby"/>
    <hyperlink ref="W1:AI1" location="C51" display="2) Rekapitulace objektů stavby a soupisů prací"/>
    <hyperlink ref="A52" location="'01 - Vedlejší rozpočtové ...'!C2" display="/"/>
    <hyperlink ref="A54" location="'02.1 - Stavebně konstrukč...'!C2" display="/"/>
    <hyperlink ref="A55" location="'02.2 - Elektroinstalace'!C2" displa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50"/>
      <c r="C1" s="150"/>
      <c r="D1" s="151" t="s">
        <v>1</v>
      </c>
      <c r="E1" s="150"/>
      <c r="F1" s="152" t="s">
        <v>99</v>
      </c>
      <c r="G1" s="152" t="s">
        <v>100</v>
      </c>
      <c r="H1" s="152"/>
      <c r="I1" s="153"/>
      <c r="J1" s="152" t="s">
        <v>101</v>
      </c>
      <c r="K1" s="151" t="s">
        <v>102</v>
      </c>
      <c r="L1" s="152" t="s">
        <v>103</v>
      </c>
      <c r="M1" s="152"/>
      <c r="N1" s="152"/>
      <c r="O1" s="152"/>
      <c r="P1" s="152"/>
      <c r="Q1" s="152"/>
      <c r="R1" s="152"/>
      <c r="S1" s="152"/>
      <c r="T1" s="15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87</v>
      </c>
    </row>
    <row r="3" ht="6.96" customHeight="1">
      <c r="B3" s="25"/>
      <c r="C3" s="26"/>
      <c r="D3" s="26"/>
      <c r="E3" s="26"/>
      <c r="F3" s="26"/>
      <c r="G3" s="26"/>
      <c r="H3" s="26"/>
      <c r="I3" s="154"/>
      <c r="J3" s="26"/>
      <c r="K3" s="27"/>
      <c r="AT3" s="24" t="s">
        <v>88</v>
      </c>
    </row>
    <row r="4" ht="36.96" customHeight="1">
      <c r="B4" s="28"/>
      <c r="C4" s="29"/>
      <c r="D4" s="30" t="s">
        <v>104</v>
      </c>
      <c r="E4" s="29"/>
      <c r="F4" s="29"/>
      <c r="G4" s="29"/>
      <c r="H4" s="29"/>
      <c r="I4" s="155"/>
      <c r="J4" s="29"/>
      <c r="K4" s="31"/>
      <c r="M4" s="32" t="s">
        <v>12</v>
      </c>
      <c r="AT4" s="24" t="s">
        <v>6</v>
      </c>
    </row>
    <row r="5" ht="6.96" customHeight="1">
      <c r="B5" s="28"/>
      <c r="C5" s="29"/>
      <c r="D5" s="29"/>
      <c r="E5" s="29"/>
      <c r="F5" s="29"/>
      <c r="G5" s="29"/>
      <c r="H5" s="29"/>
      <c r="I5" s="155"/>
      <c r="J5" s="29"/>
      <c r="K5" s="31"/>
    </row>
    <row r="6">
      <c r="B6" s="28"/>
      <c r="C6" s="29"/>
      <c r="D6" s="40" t="s">
        <v>18</v>
      </c>
      <c r="E6" s="29"/>
      <c r="F6" s="29"/>
      <c r="G6" s="29"/>
      <c r="H6" s="29"/>
      <c r="I6" s="155"/>
      <c r="J6" s="29"/>
      <c r="K6" s="31"/>
    </row>
    <row r="7" ht="16.5" customHeight="1">
      <c r="B7" s="28"/>
      <c r="C7" s="29"/>
      <c r="D7" s="29"/>
      <c r="E7" s="156" t="str">
        <f>'Rekapitulace stavby'!K6</f>
        <v>Stavební úpravy objektu U dráhy 11, 318 00 Plzeň</v>
      </c>
      <c r="F7" s="40"/>
      <c r="G7" s="40"/>
      <c r="H7" s="40"/>
      <c r="I7" s="155"/>
      <c r="J7" s="29"/>
      <c r="K7" s="31"/>
    </row>
    <row r="8" s="1" customFormat="1">
      <c r="B8" s="47"/>
      <c r="C8" s="48"/>
      <c r="D8" s="40" t="s">
        <v>105</v>
      </c>
      <c r="E8" s="48"/>
      <c r="F8" s="48"/>
      <c r="G8" s="48"/>
      <c r="H8" s="48"/>
      <c r="I8" s="157"/>
      <c r="J8" s="48"/>
      <c r="K8" s="52"/>
    </row>
    <row r="9" s="1" customFormat="1" ht="36.96" customHeight="1">
      <c r="B9" s="47"/>
      <c r="C9" s="48"/>
      <c r="D9" s="48"/>
      <c r="E9" s="158" t="s">
        <v>106</v>
      </c>
      <c r="F9" s="48"/>
      <c r="G9" s="48"/>
      <c r="H9" s="48"/>
      <c r="I9" s="157"/>
      <c r="J9" s="48"/>
      <c r="K9" s="52"/>
    </row>
    <row r="10" s="1" customFormat="1">
      <c r="B10" s="47"/>
      <c r="C10" s="48"/>
      <c r="D10" s="48"/>
      <c r="E10" s="48"/>
      <c r="F10" s="48"/>
      <c r="G10" s="48"/>
      <c r="H10" s="48"/>
      <c r="I10" s="157"/>
      <c r="J10" s="48"/>
      <c r="K10" s="52"/>
    </row>
    <row r="11" s="1" customFormat="1" ht="14.4" customHeight="1">
      <c r="B11" s="47"/>
      <c r="C11" s="48"/>
      <c r="D11" s="40" t="s">
        <v>20</v>
      </c>
      <c r="E11" s="48"/>
      <c r="F11" s="35" t="s">
        <v>21</v>
      </c>
      <c r="G11" s="48"/>
      <c r="H11" s="48"/>
      <c r="I11" s="159" t="s">
        <v>22</v>
      </c>
      <c r="J11" s="35" t="s">
        <v>34</v>
      </c>
      <c r="K11" s="52"/>
    </row>
    <row r="12" s="1" customFormat="1" ht="14.4" customHeight="1">
      <c r="B12" s="47"/>
      <c r="C12" s="48"/>
      <c r="D12" s="40" t="s">
        <v>24</v>
      </c>
      <c r="E12" s="48"/>
      <c r="F12" s="35" t="s">
        <v>25</v>
      </c>
      <c r="G12" s="48"/>
      <c r="H12" s="48"/>
      <c r="I12" s="159" t="s">
        <v>26</v>
      </c>
      <c r="J12" s="160" t="str">
        <f>'Rekapitulace stavby'!AN8</f>
        <v>18. 7. 2018</v>
      </c>
      <c r="K12" s="52"/>
    </row>
    <row r="13" s="1" customFormat="1" ht="10.8" customHeight="1">
      <c r="B13" s="47"/>
      <c r="C13" s="48"/>
      <c r="D13" s="48"/>
      <c r="E13" s="48"/>
      <c r="F13" s="48"/>
      <c r="G13" s="48"/>
      <c r="H13" s="48"/>
      <c r="I13" s="157"/>
      <c r="J13" s="48"/>
      <c r="K13" s="52"/>
    </row>
    <row r="14" s="1" customFormat="1" ht="14.4" customHeight="1">
      <c r="B14" s="47"/>
      <c r="C14" s="48"/>
      <c r="D14" s="40" t="s">
        <v>32</v>
      </c>
      <c r="E14" s="48"/>
      <c r="F14" s="48"/>
      <c r="G14" s="48"/>
      <c r="H14" s="48"/>
      <c r="I14" s="159" t="s">
        <v>33</v>
      </c>
      <c r="J14" s="35" t="s">
        <v>34</v>
      </c>
      <c r="K14" s="52"/>
    </row>
    <row r="15" s="1" customFormat="1" ht="18" customHeight="1">
      <c r="B15" s="47"/>
      <c r="C15" s="48"/>
      <c r="D15" s="48"/>
      <c r="E15" s="35" t="s">
        <v>35</v>
      </c>
      <c r="F15" s="48"/>
      <c r="G15" s="48"/>
      <c r="H15" s="48"/>
      <c r="I15" s="159" t="s">
        <v>36</v>
      </c>
      <c r="J15" s="35" t="s">
        <v>34</v>
      </c>
      <c r="K15" s="52"/>
    </row>
    <row r="16" s="1" customFormat="1" ht="6.96" customHeight="1">
      <c r="B16" s="47"/>
      <c r="C16" s="48"/>
      <c r="D16" s="48"/>
      <c r="E16" s="48"/>
      <c r="F16" s="48"/>
      <c r="G16" s="48"/>
      <c r="H16" s="48"/>
      <c r="I16" s="157"/>
      <c r="J16" s="48"/>
      <c r="K16" s="52"/>
    </row>
    <row r="17" s="1" customFormat="1" ht="14.4" customHeight="1">
      <c r="B17" s="47"/>
      <c r="C17" s="48"/>
      <c r="D17" s="40" t="s">
        <v>37</v>
      </c>
      <c r="E17" s="48"/>
      <c r="F17" s="48"/>
      <c r="G17" s="48"/>
      <c r="H17" s="48"/>
      <c r="I17" s="159" t="s">
        <v>33</v>
      </c>
      <c r="J17" s="35" t="str">
        <f>IF('Rekapitulace stavby'!AN13="Vyplň údaj","",IF('Rekapitulace stavby'!AN13="","",'Rekapitulace stavby'!AN13))</f>
        <v/>
      </c>
      <c r="K17" s="52"/>
    </row>
    <row r="18" s="1" customFormat="1" ht="18" customHeight="1">
      <c r="B18" s="47"/>
      <c r="C18" s="48"/>
      <c r="D18" s="48"/>
      <c r="E18" s="35" t="str">
        <f>IF('Rekapitulace stavby'!E14="Vyplň údaj","",IF('Rekapitulace stavby'!E14="","",'Rekapitulace stavby'!E14))</f>
        <v/>
      </c>
      <c r="F18" s="48"/>
      <c r="G18" s="48"/>
      <c r="H18" s="48"/>
      <c r="I18" s="159" t="s">
        <v>36</v>
      </c>
      <c r="J18" s="35" t="str">
        <f>IF('Rekapitulace stavby'!AN14="Vyplň údaj","",IF('Rekapitulace stavby'!AN14="","",'Rekapitulace stavby'!AN14))</f>
        <v/>
      </c>
      <c r="K18" s="52"/>
    </row>
    <row r="19" s="1" customFormat="1" ht="6.96" customHeight="1">
      <c r="B19" s="47"/>
      <c r="C19" s="48"/>
      <c r="D19" s="48"/>
      <c r="E19" s="48"/>
      <c r="F19" s="48"/>
      <c r="G19" s="48"/>
      <c r="H19" s="48"/>
      <c r="I19" s="157"/>
      <c r="J19" s="48"/>
      <c r="K19" s="52"/>
    </row>
    <row r="20" s="1" customFormat="1" ht="14.4" customHeight="1">
      <c r="B20" s="47"/>
      <c r="C20" s="48"/>
      <c r="D20" s="40" t="s">
        <v>39</v>
      </c>
      <c r="E20" s="48"/>
      <c r="F20" s="48"/>
      <c r="G20" s="48"/>
      <c r="H20" s="48"/>
      <c r="I20" s="159" t="s">
        <v>33</v>
      </c>
      <c r="J20" s="35" t="s">
        <v>34</v>
      </c>
      <c r="K20" s="52"/>
    </row>
    <row r="21" s="1" customFormat="1" ht="18" customHeight="1">
      <c r="B21" s="47"/>
      <c r="C21" s="48"/>
      <c r="D21" s="48"/>
      <c r="E21" s="35" t="s">
        <v>40</v>
      </c>
      <c r="F21" s="48"/>
      <c r="G21" s="48"/>
      <c r="H21" s="48"/>
      <c r="I21" s="159" t="s">
        <v>36</v>
      </c>
      <c r="J21" s="35" t="s">
        <v>34</v>
      </c>
      <c r="K21" s="52"/>
    </row>
    <row r="22" s="1" customFormat="1" ht="6.96" customHeight="1">
      <c r="B22" s="47"/>
      <c r="C22" s="48"/>
      <c r="D22" s="48"/>
      <c r="E22" s="48"/>
      <c r="F22" s="48"/>
      <c r="G22" s="48"/>
      <c r="H22" s="48"/>
      <c r="I22" s="157"/>
      <c r="J22" s="48"/>
      <c r="K22" s="52"/>
    </row>
    <row r="23" s="1" customFormat="1" ht="14.4" customHeight="1">
      <c r="B23" s="47"/>
      <c r="C23" s="48"/>
      <c r="D23" s="40" t="s">
        <v>42</v>
      </c>
      <c r="E23" s="48"/>
      <c r="F23" s="48"/>
      <c r="G23" s="48"/>
      <c r="H23" s="48"/>
      <c r="I23" s="157"/>
      <c r="J23" s="48"/>
      <c r="K23" s="52"/>
    </row>
    <row r="24" s="7" customFormat="1" ht="71.25" customHeight="1">
      <c r="B24" s="161"/>
      <c r="C24" s="162"/>
      <c r="D24" s="162"/>
      <c r="E24" s="45" t="s">
        <v>43</v>
      </c>
      <c r="F24" s="45"/>
      <c r="G24" s="45"/>
      <c r="H24" s="45"/>
      <c r="I24" s="163"/>
      <c r="J24" s="162"/>
      <c r="K24" s="164"/>
    </row>
    <row r="25" s="1" customFormat="1" ht="6.96" customHeight="1">
      <c r="B25" s="47"/>
      <c r="C25" s="48"/>
      <c r="D25" s="48"/>
      <c r="E25" s="48"/>
      <c r="F25" s="48"/>
      <c r="G25" s="48"/>
      <c r="H25" s="48"/>
      <c r="I25" s="157"/>
      <c r="J25" s="48"/>
      <c r="K25" s="52"/>
    </row>
    <row r="26" s="1" customFormat="1" ht="6.96" customHeight="1">
      <c r="B26" s="47"/>
      <c r="C26" s="48"/>
      <c r="D26" s="107"/>
      <c r="E26" s="107"/>
      <c r="F26" s="107"/>
      <c r="G26" s="107"/>
      <c r="H26" s="107"/>
      <c r="I26" s="165"/>
      <c r="J26" s="107"/>
      <c r="K26" s="166"/>
    </row>
    <row r="27" s="1" customFormat="1" ht="25.44" customHeight="1">
      <c r="B27" s="47"/>
      <c r="C27" s="48"/>
      <c r="D27" s="167" t="s">
        <v>44</v>
      </c>
      <c r="E27" s="48"/>
      <c r="F27" s="48"/>
      <c r="G27" s="48"/>
      <c r="H27" s="48"/>
      <c r="I27" s="157"/>
      <c r="J27" s="168">
        <f>ROUND(J81,2)</f>
        <v>0</v>
      </c>
      <c r="K27" s="52"/>
    </row>
    <row r="28" s="1" customFormat="1" ht="6.96" customHeight="1">
      <c r="B28" s="47"/>
      <c r="C28" s="48"/>
      <c r="D28" s="107"/>
      <c r="E28" s="107"/>
      <c r="F28" s="107"/>
      <c r="G28" s="107"/>
      <c r="H28" s="107"/>
      <c r="I28" s="165"/>
      <c r="J28" s="107"/>
      <c r="K28" s="166"/>
    </row>
    <row r="29" s="1" customFormat="1" ht="14.4" customHeight="1">
      <c r="B29" s="47"/>
      <c r="C29" s="48"/>
      <c r="D29" s="48"/>
      <c r="E29" s="48"/>
      <c r="F29" s="53" t="s">
        <v>46</v>
      </c>
      <c r="G29" s="48"/>
      <c r="H29" s="48"/>
      <c r="I29" s="169" t="s">
        <v>45</v>
      </c>
      <c r="J29" s="53" t="s">
        <v>47</v>
      </c>
      <c r="K29" s="52"/>
    </row>
    <row r="30" s="1" customFormat="1" ht="14.4" customHeight="1">
      <c r="B30" s="47"/>
      <c r="C30" s="48"/>
      <c r="D30" s="56" t="s">
        <v>48</v>
      </c>
      <c r="E30" s="56" t="s">
        <v>49</v>
      </c>
      <c r="F30" s="170">
        <f>ROUND(SUM(BE81:BE92), 2)</f>
        <v>0</v>
      </c>
      <c r="G30" s="48"/>
      <c r="H30" s="48"/>
      <c r="I30" s="171">
        <v>0.20999999999999999</v>
      </c>
      <c r="J30" s="170">
        <f>ROUND(ROUND((SUM(BE81:BE92)), 2)*I30, 2)</f>
        <v>0</v>
      </c>
      <c r="K30" s="52"/>
    </row>
    <row r="31" s="1" customFormat="1" ht="14.4" customHeight="1">
      <c r="B31" s="47"/>
      <c r="C31" s="48"/>
      <c r="D31" s="48"/>
      <c r="E31" s="56" t="s">
        <v>50</v>
      </c>
      <c r="F31" s="170">
        <f>ROUND(SUM(BF81:BF92), 2)</f>
        <v>0</v>
      </c>
      <c r="G31" s="48"/>
      <c r="H31" s="48"/>
      <c r="I31" s="171">
        <v>0.14999999999999999</v>
      </c>
      <c r="J31" s="170">
        <f>ROUND(ROUND((SUM(BF81:BF92)), 2)*I31, 2)</f>
        <v>0</v>
      </c>
      <c r="K31" s="52"/>
    </row>
    <row r="32" hidden="1" s="1" customFormat="1" ht="14.4" customHeight="1">
      <c r="B32" s="47"/>
      <c r="C32" s="48"/>
      <c r="D32" s="48"/>
      <c r="E32" s="56" t="s">
        <v>51</v>
      </c>
      <c r="F32" s="170">
        <f>ROUND(SUM(BG81:BG92), 2)</f>
        <v>0</v>
      </c>
      <c r="G32" s="48"/>
      <c r="H32" s="48"/>
      <c r="I32" s="171">
        <v>0.20999999999999999</v>
      </c>
      <c r="J32" s="170">
        <v>0</v>
      </c>
      <c r="K32" s="52"/>
    </row>
    <row r="33" hidden="1" s="1" customFormat="1" ht="14.4" customHeight="1">
      <c r="B33" s="47"/>
      <c r="C33" s="48"/>
      <c r="D33" s="48"/>
      <c r="E33" s="56" t="s">
        <v>52</v>
      </c>
      <c r="F33" s="170">
        <f>ROUND(SUM(BH81:BH92), 2)</f>
        <v>0</v>
      </c>
      <c r="G33" s="48"/>
      <c r="H33" s="48"/>
      <c r="I33" s="171">
        <v>0.14999999999999999</v>
      </c>
      <c r="J33" s="170">
        <v>0</v>
      </c>
      <c r="K33" s="52"/>
    </row>
    <row r="34" hidden="1" s="1" customFormat="1" ht="14.4" customHeight="1">
      <c r="B34" s="47"/>
      <c r="C34" s="48"/>
      <c r="D34" s="48"/>
      <c r="E34" s="56" t="s">
        <v>53</v>
      </c>
      <c r="F34" s="170">
        <f>ROUND(SUM(BI81:BI92), 2)</f>
        <v>0</v>
      </c>
      <c r="G34" s="48"/>
      <c r="H34" s="48"/>
      <c r="I34" s="171">
        <v>0</v>
      </c>
      <c r="J34" s="170">
        <v>0</v>
      </c>
      <c r="K34" s="52"/>
    </row>
    <row r="35" s="1" customFormat="1" ht="6.96" customHeight="1">
      <c r="B35" s="47"/>
      <c r="C35" s="48"/>
      <c r="D35" s="48"/>
      <c r="E35" s="48"/>
      <c r="F35" s="48"/>
      <c r="G35" s="48"/>
      <c r="H35" s="48"/>
      <c r="I35" s="157"/>
      <c r="J35" s="48"/>
      <c r="K35" s="52"/>
    </row>
    <row r="36" s="1" customFormat="1" ht="25.44" customHeight="1">
      <c r="B36" s="47"/>
      <c r="C36" s="172"/>
      <c r="D36" s="173" t="s">
        <v>54</v>
      </c>
      <c r="E36" s="99"/>
      <c r="F36" s="99"/>
      <c r="G36" s="174" t="s">
        <v>55</v>
      </c>
      <c r="H36" s="175" t="s">
        <v>56</v>
      </c>
      <c r="I36" s="176"/>
      <c r="J36" s="177">
        <f>SUM(J27:J34)</f>
        <v>0</v>
      </c>
      <c r="K36" s="178"/>
    </row>
    <row r="37" s="1" customFormat="1" ht="14.4" customHeight="1">
      <c r="B37" s="68"/>
      <c r="C37" s="69"/>
      <c r="D37" s="69"/>
      <c r="E37" s="69"/>
      <c r="F37" s="69"/>
      <c r="G37" s="69"/>
      <c r="H37" s="69"/>
      <c r="I37" s="179"/>
      <c r="J37" s="69"/>
      <c r="K37" s="70"/>
    </row>
    <row r="41" s="1" customFormat="1" ht="6.96" customHeight="1">
      <c r="B41" s="180"/>
      <c r="C41" s="181"/>
      <c r="D41" s="181"/>
      <c r="E41" s="181"/>
      <c r="F41" s="181"/>
      <c r="G41" s="181"/>
      <c r="H41" s="181"/>
      <c r="I41" s="182"/>
      <c r="J41" s="181"/>
      <c r="K41" s="183"/>
    </row>
    <row r="42" s="1" customFormat="1" ht="36.96" customHeight="1">
      <c r="B42" s="47"/>
      <c r="C42" s="30" t="s">
        <v>107</v>
      </c>
      <c r="D42" s="48"/>
      <c r="E42" s="48"/>
      <c r="F42" s="48"/>
      <c r="G42" s="48"/>
      <c r="H42" s="48"/>
      <c r="I42" s="157"/>
      <c r="J42" s="48"/>
      <c r="K42" s="52"/>
    </row>
    <row r="43" s="1" customFormat="1" ht="6.96" customHeight="1">
      <c r="B43" s="47"/>
      <c r="C43" s="48"/>
      <c r="D43" s="48"/>
      <c r="E43" s="48"/>
      <c r="F43" s="48"/>
      <c r="G43" s="48"/>
      <c r="H43" s="48"/>
      <c r="I43" s="157"/>
      <c r="J43" s="48"/>
      <c r="K43" s="52"/>
    </row>
    <row r="44" s="1" customFormat="1" ht="14.4" customHeight="1">
      <c r="B44" s="47"/>
      <c r="C44" s="40" t="s">
        <v>18</v>
      </c>
      <c r="D44" s="48"/>
      <c r="E44" s="48"/>
      <c r="F44" s="48"/>
      <c r="G44" s="48"/>
      <c r="H44" s="48"/>
      <c r="I44" s="157"/>
      <c r="J44" s="48"/>
      <c r="K44" s="52"/>
    </row>
    <row r="45" s="1" customFormat="1" ht="16.5" customHeight="1">
      <c r="B45" s="47"/>
      <c r="C45" s="48"/>
      <c r="D45" s="48"/>
      <c r="E45" s="156" t="str">
        <f>E7</f>
        <v>Stavební úpravy objektu U dráhy 11, 318 00 Plzeň</v>
      </c>
      <c r="F45" s="40"/>
      <c r="G45" s="40"/>
      <c r="H45" s="40"/>
      <c r="I45" s="157"/>
      <c r="J45" s="48"/>
      <c r="K45" s="52"/>
    </row>
    <row r="46" s="1" customFormat="1" ht="14.4" customHeight="1">
      <c r="B46" s="47"/>
      <c r="C46" s="40" t="s">
        <v>105</v>
      </c>
      <c r="D46" s="48"/>
      <c r="E46" s="48"/>
      <c r="F46" s="48"/>
      <c r="G46" s="48"/>
      <c r="H46" s="48"/>
      <c r="I46" s="157"/>
      <c r="J46" s="48"/>
      <c r="K46" s="52"/>
    </row>
    <row r="47" s="1" customFormat="1" ht="17.25" customHeight="1">
      <c r="B47" s="47"/>
      <c r="C47" s="48"/>
      <c r="D47" s="48"/>
      <c r="E47" s="158" t="str">
        <f>E9</f>
        <v>01 - Vedlejší rozpočtové náklady</v>
      </c>
      <c r="F47" s="48"/>
      <c r="G47" s="48"/>
      <c r="H47" s="48"/>
      <c r="I47" s="157"/>
      <c r="J47" s="48"/>
      <c r="K47" s="52"/>
    </row>
    <row r="48" s="1" customFormat="1" ht="6.96" customHeight="1">
      <c r="B48" s="47"/>
      <c r="C48" s="48"/>
      <c r="D48" s="48"/>
      <c r="E48" s="48"/>
      <c r="F48" s="48"/>
      <c r="G48" s="48"/>
      <c r="H48" s="48"/>
      <c r="I48" s="157"/>
      <c r="J48" s="48"/>
      <c r="K48" s="52"/>
    </row>
    <row r="49" s="1" customFormat="1" ht="18" customHeight="1">
      <c r="B49" s="47"/>
      <c r="C49" s="40" t="s">
        <v>24</v>
      </c>
      <c r="D49" s="48"/>
      <c r="E49" s="48"/>
      <c r="F49" s="35" t="str">
        <f>F12</f>
        <v>Plzeň</v>
      </c>
      <c r="G49" s="48"/>
      <c r="H49" s="48"/>
      <c r="I49" s="159" t="s">
        <v>26</v>
      </c>
      <c r="J49" s="160" t="str">
        <f>IF(J12="","",J12)</f>
        <v>18. 7. 2018</v>
      </c>
      <c r="K49" s="52"/>
    </row>
    <row r="50" s="1" customFormat="1" ht="6.96" customHeight="1">
      <c r="B50" s="47"/>
      <c r="C50" s="48"/>
      <c r="D50" s="48"/>
      <c r="E50" s="48"/>
      <c r="F50" s="48"/>
      <c r="G50" s="48"/>
      <c r="H50" s="48"/>
      <c r="I50" s="157"/>
      <c r="J50" s="48"/>
      <c r="K50" s="52"/>
    </row>
    <row r="51" s="1" customFormat="1">
      <c r="B51" s="47"/>
      <c r="C51" s="40" t="s">
        <v>32</v>
      </c>
      <c r="D51" s="48"/>
      <c r="E51" s="48"/>
      <c r="F51" s="35" t="str">
        <f>E15</f>
        <v>Hvězdárna v Rokycanech a Plzni, p.o.</v>
      </c>
      <c r="G51" s="48"/>
      <c r="H51" s="48"/>
      <c r="I51" s="159" t="s">
        <v>39</v>
      </c>
      <c r="J51" s="45" t="str">
        <f>E21</f>
        <v>Ing. Martin Volf</v>
      </c>
      <c r="K51" s="52"/>
    </row>
    <row r="52" s="1" customFormat="1" ht="14.4" customHeight="1">
      <c r="B52" s="47"/>
      <c r="C52" s="40" t="s">
        <v>37</v>
      </c>
      <c r="D52" s="48"/>
      <c r="E52" s="48"/>
      <c r="F52" s="35" t="str">
        <f>IF(E18="","",E18)</f>
        <v/>
      </c>
      <c r="G52" s="48"/>
      <c r="H52" s="48"/>
      <c r="I52" s="157"/>
      <c r="J52" s="184"/>
      <c r="K52" s="52"/>
    </row>
    <row r="53" s="1" customFormat="1" ht="10.32" customHeight="1">
      <c r="B53" s="47"/>
      <c r="C53" s="48"/>
      <c r="D53" s="48"/>
      <c r="E53" s="48"/>
      <c r="F53" s="48"/>
      <c r="G53" s="48"/>
      <c r="H53" s="48"/>
      <c r="I53" s="157"/>
      <c r="J53" s="48"/>
      <c r="K53" s="52"/>
    </row>
    <row r="54" s="1" customFormat="1" ht="29.28" customHeight="1">
      <c r="B54" s="47"/>
      <c r="C54" s="185" t="s">
        <v>108</v>
      </c>
      <c r="D54" s="172"/>
      <c r="E54" s="172"/>
      <c r="F54" s="172"/>
      <c r="G54" s="172"/>
      <c r="H54" s="172"/>
      <c r="I54" s="186"/>
      <c r="J54" s="187" t="s">
        <v>109</v>
      </c>
      <c r="K54" s="188"/>
    </row>
    <row r="55" s="1" customFormat="1" ht="10.32" customHeight="1">
      <c r="B55" s="47"/>
      <c r="C55" s="48"/>
      <c r="D55" s="48"/>
      <c r="E55" s="48"/>
      <c r="F55" s="48"/>
      <c r="G55" s="48"/>
      <c r="H55" s="48"/>
      <c r="I55" s="157"/>
      <c r="J55" s="48"/>
      <c r="K55" s="52"/>
    </row>
    <row r="56" s="1" customFormat="1" ht="29.28" customHeight="1">
      <c r="B56" s="47"/>
      <c r="C56" s="189" t="s">
        <v>110</v>
      </c>
      <c r="D56" s="48"/>
      <c r="E56" s="48"/>
      <c r="F56" s="48"/>
      <c r="G56" s="48"/>
      <c r="H56" s="48"/>
      <c r="I56" s="157"/>
      <c r="J56" s="168">
        <f>J81</f>
        <v>0</v>
      </c>
      <c r="K56" s="52"/>
      <c r="AU56" s="24" t="s">
        <v>111</v>
      </c>
    </row>
    <row r="57" s="8" customFormat="1" ht="24.96" customHeight="1">
      <c r="B57" s="190"/>
      <c r="C57" s="191"/>
      <c r="D57" s="192" t="s">
        <v>112</v>
      </c>
      <c r="E57" s="193"/>
      <c r="F57" s="193"/>
      <c r="G57" s="193"/>
      <c r="H57" s="193"/>
      <c r="I57" s="194"/>
      <c r="J57" s="195">
        <f>J82</f>
        <v>0</v>
      </c>
      <c r="K57" s="196"/>
    </row>
    <row r="58" s="9" customFormat="1" ht="19.92" customHeight="1">
      <c r="B58" s="197"/>
      <c r="C58" s="198"/>
      <c r="D58" s="199" t="s">
        <v>113</v>
      </c>
      <c r="E58" s="200"/>
      <c r="F58" s="200"/>
      <c r="G58" s="200"/>
      <c r="H58" s="200"/>
      <c r="I58" s="201"/>
      <c r="J58" s="202">
        <f>J83</f>
        <v>0</v>
      </c>
      <c r="K58" s="203"/>
    </row>
    <row r="59" s="9" customFormat="1" ht="19.92" customHeight="1">
      <c r="B59" s="197"/>
      <c r="C59" s="198"/>
      <c r="D59" s="199" t="s">
        <v>114</v>
      </c>
      <c r="E59" s="200"/>
      <c r="F59" s="200"/>
      <c r="G59" s="200"/>
      <c r="H59" s="200"/>
      <c r="I59" s="201"/>
      <c r="J59" s="202">
        <f>J86</f>
        <v>0</v>
      </c>
      <c r="K59" s="203"/>
    </row>
    <row r="60" s="9" customFormat="1" ht="19.92" customHeight="1">
      <c r="B60" s="197"/>
      <c r="C60" s="198"/>
      <c r="D60" s="199" t="s">
        <v>115</v>
      </c>
      <c r="E60" s="200"/>
      <c r="F60" s="200"/>
      <c r="G60" s="200"/>
      <c r="H60" s="200"/>
      <c r="I60" s="201"/>
      <c r="J60" s="202">
        <f>J88</f>
        <v>0</v>
      </c>
      <c r="K60" s="203"/>
    </row>
    <row r="61" s="9" customFormat="1" ht="19.92" customHeight="1">
      <c r="B61" s="197"/>
      <c r="C61" s="198"/>
      <c r="D61" s="199" t="s">
        <v>116</v>
      </c>
      <c r="E61" s="200"/>
      <c r="F61" s="200"/>
      <c r="G61" s="200"/>
      <c r="H61" s="200"/>
      <c r="I61" s="201"/>
      <c r="J61" s="202">
        <f>J91</f>
        <v>0</v>
      </c>
      <c r="K61" s="203"/>
    </row>
    <row r="62" s="1" customFormat="1" ht="21.84" customHeight="1">
      <c r="B62" s="47"/>
      <c r="C62" s="48"/>
      <c r="D62" s="48"/>
      <c r="E62" s="48"/>
      <c r="F62" s="48"/>
      <c r="G62" s="48"/>
      <c r="H62" s="48"/>
      <c r="I62" s="157"/>
      <c r="J62" s="48"/>
      <c r="K62" s="52"/>
    </row>
    <row r="63" s="1" customFormat="1" ht="6.96" customHeight="1">
      <c r="B63" s="68"/>
      <c r="C63" s="69"/>
      <c r="D63" s="69"/>
      <c r="E63" s="69"/>
      <c r="F63" s="69"/>
      <c r="G63" s="69"/>
      <c r="H63" s="69"/>
      <c r="I63" s="179"/>
      <c r="J63" s="69"/>
      <c r="K63" s="70"/>
    </row>
    <row r="67" s="1" customFormat="1" ht="6.96" customHeight="1">
      <c r="B67" s="71"/>
      <c r="C67" s="72"/>
      <c r="D67" s="72"/>
      <c r="E67" s="72"/>
      <c r="F67" s="72"/>
      <c r="G67" s="72"/>
      <c r="H67" s="72"/>
      <c r="I67" s="182"/>
      <c r="J67" s="72"/>
      <c r="K67" s="72"/>
      <c r="L67" s="73"/>
    </row>
    <row r="68" s="1" customFormat="1" ht="36.96" customHeight="1">
      <c r="B68" s="47"/>
      <c r="C68" s="74" t="s">
        <v>117</v>
      </c>
      <c r="D68" s="75"/>
      <c r="E68" s="75"/>
      <c r="F68" s="75"/>
      <c r="G68" s="75"/>
      <c r="H68" s="75"/>
      <c r="I68" s="204"/>
      <c r="J68" s="75"/>
      <c r="K68" s="75"/>
      <c r="L68" s="73"/>
    </row>
    <row r="69" s="1" customFormat="1" ht="6.96" customHeight="1">
      <c r="B69" s="47"/>
      <c r="C69" s="75"/>
      <c r="D69" s="75"/>
      <c r="E69" s="75"/>
      <c r="F69" s="75"/>
      <c r="G69" s="75"/>
      <c r="H69" s="75"/>
      <c r="I69" s="204"/>
      <c r="J69" s="75"/>
      <c r="K69" s="75"/>
      <c r="L69" s="73"/>
    </row>
    <row r="70" s="1" customFormat="1" ht="14.4" customHeight="1">
      <c r="B70" s="47"/>
      <c r="C70" s="77" t="s">
        <v>18</v>
      </c>
      <c r="D70" s="75"/>
      <c r="E70" s="75"/>
      <c r="F70" s="75"/>
      <c r="G70" s="75"/>
      <c r="H70" s="75"/>
      <c r="I70" s="204"/>
      <c r="J70" s="75"/>
      <c r="K70" s="75"/>
      <c r="L70" s="73"/>
    </row>
    <row r="71" s="1" customFormat="1" ht="16.5" customHeight="1">
      <c r="B71" s="47"/>
      <c r="C71" s="75"/>
      <c r="D71" s="75"/>
      <c r="E71" s="205" t="str">
        <f>E7</f>
        <v>Stavební úpravy objektu U dráhy 11, 318 00 Plzeň</v>
      </c>
      <c r="F71" s="77"/>
      <c r="G71" s="77"/>
      <c r="H71" s="77"/>
      <c r="I71" s="204"/>
      <c r="J71" s="75"/>
      <c r="K71" s="75"/>
      <c r="L71" s="73"/>
    </row>
    <row r="72" s="1" customFormat="1" ht="14.4" customHeight="1">
      <c r="B72" s="47"/>
      <c r="C72" s="77" t="s">
        <v>105</v>
      </c>
      <c r="D72" s="75"/>
      <c r="E72" s="75"/>
      <c r="F72" s="75"/>
      <c r="G72" s="75"/>
      <c r="H72" s="75"/>
      <c r="I72" s="204"/>
      <c r="J72" s="75"/>
      <c r="K72" s="75"/>
      <c r="L72" s="73"/>
    </row>
    <row r="73" s="1" customFormat="1" ht="17.25" customHeight="1">
      <c r="B73" s="47"/>
      <c r="C73" s="75"/>
      <c r="D73" s="75"/>
      <c r="E73" s="83" t="str">
        <f>E9</f>
        <v>01 - Vedlejší rozpočtové náklady</v>
      </c>
      <c r="F73" s="75"/>
      <c r="G73" s="75"/>
      <c r="H73" s="75"/>
      <c r="I73" s="204"/>
      <c r="J73" s="75"/>
      <c r="K73" s="75"/>
      <c r="L73" s="73"/>
    </row>
    <row r="74" s="1" customFormat="1" ht="6.96" customHeight="1">
      <c r="B74" s="47"/>
      <c r="C74" s="75"/>
      <c r="D74" s="75"/>
      <c r="E74" s="75"/>
      <c r="F74" s="75"/>
      <c r="G74" s="75"/>
      <c r="H74" s="75"/>
      <c r="I74" s="204"/>
      <c r="J74" s="75"/>
      <c r="K74" s="75"/>
      <c r="L74" s="73"/>
    </row>
    <row r="75" s="1" customFormat="1" ht="18" customHeight="1">
      <c r="B75" s="47"/>
      <c r="C75" s="77" t="s">
        <v>24</v>
      </c>
      <c r="D75" s="75"/>
      <c r="E75" s="75"/>
      <c r="F75" s="206" t="str">
        <f>F12</f>
        <v>Plzeň</v>
      </c>
      <c r="G75" s="75"/>
      <c r="H75" s="75"/>
      <c r="I75" s="207" t="s">
        <v>26</v>
      </c>
      <c r="J75" s="86" t="str">
        <f>IF(J12="","",J12)</f>
        <v>18. 7. 2018</v>
      </c>
      <c r="K75" s="75"/>
      <c r="L75" s="73"/>
    </row>
    <row r="76" s="1" customFormat="1" ht="6.96" customHeight="1">
      <c r="B76" s="47"/>
      <c r="C76" s="75"/>
      <c r="D76" s="75"/>
      <c r="E76" s="75"/>
      <c r="F76" s="75"/>
      <c r="G76" s="75"/>
      <c r="H76" s="75"/>
      <c r="I76" s="204"/>
      <c r="J76" s="75"/>
      <c r="K76" s="75"/>
      <c r="L76" s="73"/>
    </row>
    <row r="77" s="1" customFormat="1">
      <c r="B77" s="47"/>
      <c r="C77" s="77" t="s">
        <v>32</v>
      </c>
      <c r="D77" s="75"/>
      <c r="E77" s="75"/>
      <c r="F77" s="206" t="str">
        <f>E15</f>
        <v>Hvězdárna v Rokycanech a Plzni, p.o.</v>
      </c>
      <c r="G77" s="75"/>
      <c r="H77" s="75"/>
      <c r="I77" s="207" t="s">
        <v>39</v>
      </c>
      <c r="J77" s="206" t="str">
        <f>E21</f>
        <v>Ing. Martin Volf</v>
      </c>
      <c r="K77" s="75"/>
      <c r="L77" s="73"/>
    </row>
    <row r="78" s="1" customFormat="1" ht="14.4" customHeight="1">
      <c r="B78" s="47"/>
      <c r="C78" s="77" t="s">
        <v>37</v>
      </c>
      <c r="D78" s="75"/>
      <c r="E78" s="75"/>
      <c r="F78" s="206" t="str">
        <f>IF(E18="","",E18)</f>
        <v/>
      </c>
      <c r="G78" s="75"/>
      <c r="H78" s="75"/>
      <c r="I78" s="204"/>
      <c r="J78" s="75"/>
      <c r="K78" s="75"/>
      <c r="L78" s="73"/>
    </row>
    <row r="79" s="1" customFormat="1" ht="10.32" customHeight="1">
      <c r="B79" s="47"/>
      <c r="C79" s="75"/>
      <c r="D79" s="75"/>
      <c r="E79" s="75"/>
      <c r="F79" s="75"/>
      <c r="G79" s="75"/>
      <c r="H79" s="75"/>
      <c r="I79" s="204"/>
      <c r="J79" s="75"/>
      <c r="K79" s="75"/>
      <c r="L79" s="73"/>
    </row>
    <row r="80" s="10" customFormat="1" ht="29.28" customHeight="1">
      <c r="B80" s="208"/>
      <c r="C80" s="209" t="s">
        <v>118</v>
      </c>
      <c r="D80" s="210" t="s">
        <v>63</v>
      </c>
      <c r="E80" s="210" t="s">
        <v>59</v>
      </c>
      <c r="F80" s="210" t="s">
        <v>119</v>
      </c>
      <c r="G80" s="210" t="s">
        <v>120</v>
      </c>
      <c r="H80" s="210" t="s">
        <v>121</v>
      </c>
      <c r="I80" s="211" t="s">
        <v>122</v>
      </c>
      <c r="J80" s="210" t="s">
        <v>109</v>
      </c>
      <c r="K80" s="212" t="s">
        <v>123</v>
      </c>
      <c r="L80" s="213"/>
      <c r="M80" s="103" t="s">
        <v>124</v>
      </c>
      <c r="N80" s="104" t="s">
        <v>48</v>
      </c>
      <c r="O80" s="104" t="s">
        <v>125</v>
      </c>
      <c r="P80" s="104" t="s">
        <v>126</v>
      </c>
      <c r="Q80" s="104" t="s">
        <v>127</v>
      </c>
      <c r="R80" s="104" t="s">
        <v>128</v>
      </c>
      <c r="S80" s="104" t="s">
        <v>129</v>
      </c>
      <c r="T80" s="105" t="s">
        <v>130</v>
      </c>
    </row>
    <row r="81" s="1" customFormat="1" ht="29.28" customHeight="1">
      <c r="B81" s="47"/>
      <c r="C81" s="109" t="s">
        <v>110</v>
      </c>
      <c r="D81" s="75"/>
      <c r="E81" s="75"/>
      <c r="F81" s="75"/>
      <c r="G81" s="75"/>
      <c r="H81" s="75"/>
      <c r="I81" s="204"/>
      <c r="J81" s="214">
        <f>BK81</f>
        <v>0</v>
      </c>
      <c r="K81" s="75"/>
      <c r="L81" s="73"/>
      <c r="M81" s="106"/>
      <c r="N81" s="107"/>
      <c r="O81" s="107"/>
      <c r="P81" s="215">
        <f>P82</f>
        <v>0</v>
      </c>
      <c r="Q81" s="107"/>
      <c r="R81" s="215">
        <f>R82</f>
        <v>0</v>
      </c>
      <c r="S81" s="107"/>
      <c r="T81" s="216">
        <f>T82</f>
        <v>0</v>
      </c>
      <c r="AT81" s="24" t="s">
        <v>77</v>
      </c>
      <c r="AU81" s="24" t="s">
        <v>111</v>
      </c>
      <c r="BK81" s="217">
        <f>BK82</f>
        <v>0</v>
      </c>
    </row>
    <row r="82" s="11" customFormat="1" ht="37.44001" customHeight="1">
      <c r="B82" s="218"/>
      <c r="C82" s="219"/>
      <c r="D82" s="220" t="s">
        <v>77</v>
      </c>
      <c r="E82" s="221" t="s">
        <v>131</v>
      </c>
      <c r="F82" s="221" t="s">
        <v>84</v>
      </c>
      <c r="G82" s="219"/>
      <c r="H82" s="219"/>
      <c r="I82" s="222"/>
      <c r="J82" s="223">
        <f>BK82</f>
        <v>0</v>
      </c>
      <c r="K82" s="219"/>
      <c r="L82" s="224"/>
      <c r="M82" s="225"/>
      <c r="N82" s="226"/>
      <c r="O82" s="226"/>
      <c r="P82" s="227">
        <f>P83+P86+P88+P91</f>
        <v>0</v>
      </c>
      <c r="Q82" s="226"/>
      <c r="R82" s="227">
        <f>R83+R86+R88+R91</f>
        <v>0</v>
      </c>
      <c r="S82" s="226"/>
      <c r="T82" s="228">
        <f>T83+T86+T88+T91</f>
        <v>0</v>
      </c>
      <c r="AR82" s="229" t="s">
        <v>132</v>
      </c>
      <c r="AT82" s="230" t="s">
        <v>77</v>
      </c>
      <c r="AU82" s="230" t="s">
        <v>78</v>
      </c>
      <c r="AY82" s="229" t="s">
        <v>133</v>
      </c>
      <c r="BK82" s="231">
        <f>BK83+BK86+BK88+BK91</f>
        <v>0</v>
      </c>
    </row>
    <row r="83" s="11" customFormat="1" ht="19.92" customHeight="1">
      <c r="B83" s="218"/>
      <c r="C83" s="219"/>
      <c r="D83" s="220" t="s">
        <v>77</v>
      </c>
      <c r="E83" s="232" t="s">
        <v>134</v>
      </c>
      <c r="F83" s="232" t="s">
        <v>135</v>
      </c>
      <c r="G83" s="219"/>
      <c r="H83" s="219"/>
      <c r="I83" s="222"/>
      <c r="J83" s="233">
        <f>BK83</f>
        <v>0</v>
      </c>
      <c r="K83" s="219"/>
      <c r="L83" s="224"/>
      <c r="M83" s="225"/>
      <c r="N83" s="226"/>
      <c r="O83" s="226"/>
      <c r="P83" s="227">
        <f>SUM(P84:P85)</f>
        <v>0</v>
      </c>
      <c r="Q83" s="226"/>
      <c r="R83" s="227">
        <f>SUM(R84:R85)</f>
        <v>0</v>
      </c>
      <c r="S83" s="226"/>
      <c r="T83" s="228">
        <f>SUM(T84:T85)</f>
        <v>0</v>
      </c>
      <c r="AR83" s="229" t="s">
        <v>132</v>
      </c>
      <c r="AT83" s="230" t="s">
        <v>77</v>
      </c>
      <c r="AU83" s="230" t="s">
        <v>86</v>
      </c>
      <c r="AY83" s="229" t="s">
        <v>133</v>
      </c>
      <c r="BK83" s="231">
        <f>SUM(BK84:BK85)</f>
        <v>0</v>
      </c>
    </row>
    <row r="84" s="1" customFormat="1" ht="16.5" customHeight="1">
      <c r="B84" s="47"/>
      <c r="C84" s="234" t="s">
        <v>86</v>
      </c>
      <c r="D84" s="234" t="s">
        <v>136</v>
      </c>
      <c r="E84" s="235" t="s">
        <v>137</v>
      </c>
      <c r="F84" s="236" t="s">
        <v>135</v>
      </c>
      <c r="G84" s="237" t="s">
        <v>138</v>
      </c>
      <c r="H84" s="238">
        <v>1</v>
      </c>
      <c r="I84" s="239"/>
      <c r="J84" s="240">
        <f>ROUND(I84*H84,2)</f>
        <v>0</v>
      </c>
      <c r="K84" s="236" t="s">
        <v>139</v>
      </c>
      <c r="L84" s="73"/>
      <c r="M84" s="241" t="s">
        <v>34</v>
      </c>
      <c r="N84" s="242" t="s">
        <v>49</v>
      </c>
      <c r="O84" s="48"/>
      <c r="P84" s="243">
        <f>O84*H84</f>
        <v>0</v>
      </c>
      <c r="Q84" s="243">
        <v>0</v>
      </c>
      <c r="R84" s="243">
        <f>Q84*H84</f>
        <v>0</v>
      </c>
      <c r="S84" s="243">
        <v>0</v>
      </c>
      <c r="T84" s="244">
        <f>S84*H84</f>
        <v>0</v>
      </c>
      <c r="AR84" s="24" t="s">
        <v>140</v>
      </c>
      <c r="AT84" s="24" t="s">
        <v>136</v>
      </c>
      <c r="AU84" s="24" t="s">
        <v>88</v>
      </c>
      <c r="AY84" s="24" t="s">
        <v>133</v>
      </c>
      <c r="BE84" s="245">
        <f>IF(N84="základní",J84,0)</f>
        <v>0</v>
      </c>
      <c r="BF84" s="245">
        <f>IF(N84="snížená",J84,0)</f>
        <v>0</v>
      </c>
      <c r="BG84" s="245">
        <f>IF(N84="zákl. přenesená",J84,0)</f>
        <v>0</v>
      </c>
      <c r="BH84" s="245">
        <f>IF(N84="sníž. přenesená",J84,0)</f>
        <v>0</v>
      </c>
      <c r="BI84" s="245">
        <f>IF(N84="nulová",J84,0)</f>
        <v>0</v>
      </c>
      <c r="BJ84" s="24" t="s">
        <v>86</v>
      </c>
      <c r="BK84" s="245">
        <f>ROUND(I84*H84,2)</f>
        <v>0</v>
      </c>
      <c r="BL84" s="24" t="s">
        <v>140</v>
      </c>
      <c r="BM84" s="24" t="s">
        <v>141</v>
      </c>
    </row>
    <row r="85" s="1" customFormat="1" ht="16.5" customHeight="1">
      <c r="B85" s="47"/>
      <c r="C85" s="234" t="s">
        <v>88</v>
      </c>
      <c r="D85" s="234" t="s">
        <v>136</v>
      </c>
      <c r="E85" s="235" t="s">
        <v>142</v>
      </c>
      <c r="F85" s="236" t="s">
        <v>143</v>
      </c>
      <c r="G85" s="237" t="s">
        <v>138</v>
      </c>
      <c r="H85" s="238">
        <v>1</v>
      </c>
      <c r="I85" s="239"/>
      <c r="J85" s="240">
        <f>ROUND(I85*H85,2)</f>
        <v>0</v>
      </c>
      <c r="K85" s="236" t="s">
        <v>139</v>
      </c>
      <c r="L85" s="73"/>
      <c r="M85" s="241" t="s">
        <v>34</v>
      </c>
      <c r="N85" s="242" t="s">
        <v>49</v>
      </c>
      <c r="O85" s="48"/>
      <c r="P85" s="243">
        <f>O85*H85</f>
        <v>0</v>
      </c>
      <c r="Q85" s="243">
        <v>0</v>
      </c>
      <c r="R85" s="243">
        <f>Q85*H85</f>
        <v>0</v>
      </c>
      <c r="S85" s="243">
        <v>0</v>
      </c>
      <c r="T85" s="244">
        <f>S85*H85</f>
        <v>0</v>
      </c>
      <c r="AR85" s="24" t="s">
        <v>140</v>
      </c>
      <c r="AT85" s="24" t="s">
        <v>136</v>
      </c>
      <c r="AU85" s="24" t="s">
        <v>88</v>
      </c>
      <c r="AY85" s="24" t="s">
        <v>133</v>
      </c>
      <c r="BE85" s="245">
        <f>IF(N85="základní",J85,0)</f>
        <v>0</v>
      </c>
      <c r="BF85" s="245">
        <f>IF(N85="snížená",J85,0)</f>
        <v>0</v>
      </c>
      <c r="BG85" s="245">
        <f>IF(N85="zákl. přenesená",J85,0)</f>
        <v>0</v>
      </c>
      <c r="BH85" s="245">
        <f>IF(N85="sníž. přenesená",J85,0)</f>
        <v>0</v>
      </c>
      <c r="BI85" s="245">
        <f>IF(N85="nulová",J85,0)</f>
        <v>0</v>
      </c>
      <c r="BJ85" s="24" t="s">
        <v>86</v>
      </c>
      <c r="BK85" s="245">
        <f>ROUND(I85*H85,2)</f>
        <v>0</v>
      </c>
      <c r="BL85" s="24" t="s">
        <v>140</v>
      </c>
      <c r="BM85" s="24" t="s">
        <v>144</v>
      </c>
    </row>
    <row r="86" s="11" customFormat="1" ht="29.88" customHeight="1">
      <c r="B86" s="218"/>
      <c r="C86" s="219"/>
      <c r="D86" s="220" t="s">
        <v>77</v>
      </c>
      <c r="E86" s="232" t="s">
        <v>145</v>
      </c>
      <c r="F86" s="232" t="s">
        <v>146</v>
      </c>
      <c r="G86" s="219"/>
      <c r="H86" s="219"/>
      <c r="I86" s="222"/>
      <c r="J86" s="233">
        <f>BK86</f>
        <v>0</v>
      </c>
      <c r="K86" s="219"/>
      <c r="L86" s="224"/>
      <c r="M86" s="225"/>
      <c r="N86" s="226"/>
      <c r="O86" s="226"/>
      <c r="P86" s="227">
        <f>P87</f>
        <v>0</v>
      </c>
      <c r="Q86" s="226"/>
      <c r="R86" s="227">
        <f>R87</f>
        <v>0</v>
      </c>
      <c r="S86" s="226"/>
      <c r="T86" s="228">
        <f>T87</f>
        <v>0</v>
      </c>
      <c r="AR86" s="229" t="s">
        <v>132</v>
      </c>
      <c r="AT86" s="230" t="s">
        <v>77</v>
      </c>
      <c r="AU86" s="230" t="s">
        <v>86</v>
      </c>
      <c r="AY86" s="229" t="s">
        <v>133</v>
      </c>
      <c r="BK86" s="231">
        <f>BK87</f>
        <v>0</v>
      </c>
    </row>
    <row r="87" s="1" customFormat="1" ht="16.5" customHeight="1">
      <c r="B87" s="47"/>
      <c r="C87" s="234" t="s">
        <v>147</v>
      </c>
      <c r="D87" s="234" t="s">
        <v>136</v>
      </c>
      <c r="E87" s="235" t="s">
        <v>148</v>
      </c>
      <c r="F87" s="236" t="s">
        <v>146</v>
      </c>
      <c r="G87" s="237" t="s">
        <v>138</v>
      </c>
      <c r="H87" s="238">
        <v>1</v>
      </c>
      <c r="I87" s="239"/>
      <c r="J87" s="240">
        <f>ROUND(I87*H87,2)</f>
        <v>0</v>
      </c>
      <c r="K87" s="236" t="s">
        <v>139</v>
      </c>
      <c r="L87" s="73"/>
      <c r="M87" s="241" t="s">
        <v>34</v>
      </c>
      <c r="N87" s="242" t="s">
        <v>49</v>
      </c>
      <c r="O87" s="48"/>
      <c r="P87" s="243">
        <f>O87*H87</f>
        <v>0</v>
      </c>
      <c r="Q87" s="243">
        <v>0</v>
      </c>
      <c r="R87" s="243">
        <f>Q87*H87</f>
        <v>0</v>
      </c>
      <c r="S87" s="243">
        <v>0</v>
      </c>
      <c r="T87" s="244">
        <f>S87*H87</f>
        <v>0</v>
      </c>
      <c r="AR87" s="24" t="s">
        <v>140</v>
      </c>
      <c r="AT87" s="24" t="s">
        <v>136</v>
      </c>
      <c r="AU87" s="24" t="s">
        <v>88</v>
      </c>
      <c r="AY87" s="24" t="s">
        <v>133</v>
      </c>
      <c r="BE87" s="245">
        <f>IF(N87="základní",J87,0)</f>
        <v>0</v>
      </c>
      <c r="BF87" s="245">
        <f>IF(N87="snížená",J87,0)</f>
        <v>0</v>
      </c>
      <c r="BG87" s="245">
        <f>IF(N87="zákl. přenesená",J87,0)</f>
        <v>0</v>
      </c>
      <c r="BH87" s="245">
        <f>IF(N87="sníž. přenesená",J87,0)</f>
        <v>0</v>
      </c>
      <c r="BI87" s="245">
        <f>IF(N87="nulová",J87,0)</f>
        <v>0</v>
      </c>
      <c r="BJ87" s="24" t="s">
        <v>86</v>
      </c>
      <c r="BK87" s="245">
        <f>ROUND(I87*H87,2)</f>
        <v>0</v>
      </c>
      <c r="BL87" s="24" t="s">
        <v>140</v>
      </c>
      <c r="BM87" s="24" t="s">
        <v>149</v>
      </c>
    </row>
    <row r="88" s="11" customFormat="1" ht="29.88" customHeight="1">
      <c r="B88" s="218"/>
      <c r="C88" s="219"/>
      <c r="D88" s="220" t="s">
        <v>77</v>
      </c>
      <c r="E88" s="232" t="s">
        <v>150</v>
      </c>
      <c r="F88" s="232" t="s">
        <v>151</v>
      </c>
      <c r="G88" s="219"/>
      <c r="H88" s="219"/>
      <c r="I88" s="222"/>
      <c r="J88" s="233">
        <f>BK88</f>
        <v>0</v>
      </c>
      <c r="K88" s="219"/>
      <c r="L88" s="224"/>
      <c r="M88" s="225"/>
      <c r="N88" s="226"/>
      <c r="O88" s="226"/>
      <c r="P88" s="227">
        <f>SUM(P89:P90)</f>
        <v>0</v>
      </c>
      <c r="Q88" s="226"/>
      <c r="R88" s="227">
        <f>SUM(R89:R90)</f>
        <v>0</v>
      </c>
      <c r="S88" s="226"/>
      <c r="T88" s="228">
        <f>SUM(T89:T90)</f>
        <v>0</v>
      </c>
      <c r="AR88" s="229" t="s">
        <v>132</v>
      </c>
      <c r="AT88" s="230" t="s">
        <v>77</v>
      </c>
      <c r="AU88" s="230" t="s">
        <v>86</v>
      </c>
      <c r="AY88" s="229" t="s">
        <v>133</v>
      </c>
      <c r="BK88" s="231">
        <f>SUM(BK89:BK90)</f>
        <v>0</v>
      </c>
    </row>
    <row r="89" s="1" customFormat="1" ht="16.5" customHeight="1">
      <c r="B89" s="47"/>
      <c r="C89" s="234" t="s">
        <v>152</v>
      </c>
      <c r="D89" s="234" t="s">
        <v>136</v>
      </c>
      <c r="E89" s="235" t="s">
        <v>153</v>
      </c>
      <c r="F89" s="236" t="s">
        <v>154</v>
      </c>
      <c r="G89" s="237" t="s">
        <v>138</v>
      </c>
      <c r="H89" s="238">
        <v>1</v>
      </c>
      <c r="I89" s="239"/>
      <c r="J89" s="240">
        <f>ROUND(I89*H89,2)</f>
        <v>0</v>
      </c>
      <c r="K89" s="236" t="s">
        <v>139</v>
      </c>
      <c r="L89" s="73"/>
      <c r="M89" s="241" t="s">
        <v>34</v>
      </c>
      <c r="N89" s="242" t="s">
        <v>49</v>
      </c>
      <c r="O89" s="48"/>
      <c r="P89" s="243">
        <f>O89*H89</f>
        <v>0</v>
      </c>
      <c r="Q89" s="243">
        <v>0</v>
      </c>
      <c r="R89" s="243">
        <f>Q89*H89</f>
        <v>0</v>
      </c>
      <c r="S89" s="243">
        <v>0</v>
      </c>
      <c r="T89" s="244">
        <f>S89*H89</f>
        <v>0</v>
      </c>
      <c r="AR89" s="24" t="s">
        <v>140</v>
      </c>
      <c r="AT89" s="24" t="s">
        <v>136</v>
      </c>
      <c r="AU89" s="24" t="s">
        <v>88</v>
      </c>
      <c r="AY89" s="24" t="s">
        <v>133</v>
      </c>
      <c r="BE89" s="245">
        <f>IF(N89="základní",J89,0)</f>
        <v>0</v>
      </c>
      <c r="BF89" s="245">
        <f>IF(N89="snížená",J89,0)</f>
        <v>0</v>
      </c>
      <c r="BG89" s="245">
        <f>IF(N89="zákl. přenesená",J89,0)</f>
        <v>0</v>
      </c>
      <c r="BH89" s="245">
        <f>IF(N89="sníž. přenesená",J89,0)</f>
        <v>0</v>
      </c>
      <c r="BI89" s="245">
        <f>IF(N89="nulová",J89,0)</f>
        <v>0</v>
      </c>
      <c r="BJ89" s="24" t="s">
        <v>86</v>
      </c>
      <c r="BK89" s="245">
        <f>ROUND(I89*H89,2)</f>
        <v>0</v>
      </c>
      <c r="BL89" s="24" t="s">
        <v>140</v>
      </c>
      <c r="BM89" s="24" t="s">
        <v>155</v>
      </c>
    </row>
    <row r="90" s="1" customFormat="1" ht="16.5" customHeight="1">
      <c r="B90" s="47"/>
      <c r="C90" s="234" t="s">
        <v>132</v>
      </c>
      <c r="D90" s="234" t="s">
        <v>136</v>
      </c>
      <c r="E90" s="235" t="s">
        <v>156</v>
      </c>
      <c r="F90" s="236" t="s">
        <v>157</v>
      </c>
      <c r="G90" s="237" t="s">
        <v>138</v>
      </c>
      <c r="H90" s="238">
        <v>1</v>
      </c>
      <c r="I90" s="239"/>
      <c r="J90" s="240">
        <f>ROUND(I90*H90,2)</f>
        <v>0</v>
      </c>
      <c r="K90" s="236" t="s">
        <v>139</v>
      </c>
      <c r="L90" s="73"/>
      <c r="M90" s="241" t="s">
        <v>34</v>
      </c>
      <c r="N90" s="242" t="s">
        <v>49</v>
      </c>
      <c r="O90" s="48"/>
      <c r="P90" s="243">
        <f>O90*H90</f>
        <v>0</v>
      </c>
      <c r="Q90" s="243">
        <v>0</v>
      </c>
      <c r="R90" s="243">
        <f>Q90*H90</f>
        <v>0</v>
      </c>
      <c r="S90" s="243">
        <v>0</v>
      </c>
      <c r="T90" s="244">
        <f>S90*H90</f>
        <v>0</v>
      </c>
      <c r="AR90" s="24" t="s">
        <v>140</v>
      </c>
      <c r="AT90" s="24" t="s">
        <v>136</v>
      </c>
      <c r="AU90" s="24" t="s">
        <v>88</v>
      </c>
      <c r="AY90" s="24" t="s">
        <v>133</v>
      </c>
      <c r="BE90" s="245">
        <f>IF(N90="základní",J90,0)</f>
        <v>0</v>
      </c>
      <c r="BF90" s="245">
        <f>IF(N90="snížená",J90,0)</f>
        <v>0</v>
      </c>
      <c r="BG90" s="245">
        <f>IF(N90="zákl. přenesená",J90,0)</f>
        <v>0</v>
      </c>
      <c r="BH90" s="245">
        <f>IF(N90="sníž. přenesená",J90,0)</f>
        <v>0</v>
      </c>
      <c r="BI90" s="245">
        <f>IF(N90="nulová",J90,0)</f>
        <v>0</v>
      </c>
      <c r="BJ90" s="24" t="s">
        <v>86</v>
      </c>
      <c r="BK90" s="245">
        <f>ROUND(I90*H90,2)</f>
        <v>0</v>
      </c>
      <c r="BL90" s="24" t="s">
        <v>140</v>
      </c>
      <c r="BM90" s="24" t="s">
        <v>158</v>
      </c>
    </row>
    <row r="91" s="11" customFormat="1" ht="29.88" customHeight="1">
      <c r="B91" s="218"/>
      <c r="C91" s="219"/>
      <c r="D91" s="220" t="s">
        <v>77</v>
      </c>
      <c r="E91" s="232" t="s">
        <v>159</v>
      </c>
      <c r="F91" s="232" t="s">
        <v>160</v>
      </c>
      <c r="G91" s="219"/>
      <c r="H91" s="219"/>
      <c r="I91" s="222"/>
      <c r="J91" s="233">
        <f>BK91</f>
        <v>0</v>
      </c>
      <c r="K91" s="219"/>
      <c r="L91" s="224"/>
      <c r="M91" s="225"/>
      <c r="N91" s="226"/>
      <c r="O91" s="226"/>
      <c r="P91" s="227">
        <f>P92</f>
        <v>0</v>
      </c>
      <c r="Q91" s="226"/>
      <c r="R91" s="227">
        <f>R92</f>
        <v>0</v>
      </c>
      <c r="S91" s="226"/>
      <c r="T91" s="228">
        <f>T92</f>
        <v>0</v>
      </c>
      <c r="AR91" s="229" t="s">
        <v>132</v>
      </c>
      <c r="AT91" s="230" t="s">
        <v>77</v>
      </c>
      <c r="AU91" s="230" t="s">
        <v>86</v>
      </c>
      <c r="AY91" s="229" t="s">
        <v>133</v>
      </c>
      <c r="BK91" s="231">
        <f>BK92</f>
        <v>0</v>
      </c>
    </row>
    <row r="92" s="1" customFormat="1" ht="16.5" customHeight="1">
      <c r="B92" s="47"/>
      <c r="C92" s="234" t="s">
        <v>161</v>
      </c>
      <c r="D92" s="234" t="s">
        <v>136</v>
      </c>
      <c r="E92" s="235" t="s">
        <v>162</v>
      </c>
      <c r="F92" s="236" t="s">
        <v>163</v>
      </c>
      <c r="G92" s="237" t="s">
        <v>138</v>
      </c>
      <c r="H92" s="238">
        <v>1</v>
      </c>
      <c r="I92" s="239"/>
      <c r="J92" s="240">
        <f>ROUND(I92*H92,2)</f>
        <v>0</v>
      </c>
      <c r="K92" s="236" t="s">
        <v>139</v>
      </c>
      <c r="L92" s="73"/>
      <c r="M92" s="241" t="s">
        <v>34</v>
      </c>
      <c r="N92" s="246" t="s">
        <v>49</v>
      </c>
      <c r="O92" s="247"/>
      <c r="P92" s="248">
        <f>O92*H92</f>
        <v>0</v>
      </c>
      <c r="Q92" s="248">
        <v>0</v>
      </c>
      <c r="R92" s="248">
        <f>Q92*H92</f>
        <v>0</v>
      </c>
      <c r="S92" s="248">
        <v>0</v>
      </c>
      <c r="T92" s="249">
        <f>S92*H92</f>
        <v>0</v>
      </c>
      <c r="AR92" s="24" t="s">
        <v>140</v>
      </c>
      <c r="AT92" s="24" t="s">
        <v>136</v>
      </c>
      <c r="AU92" s="24" t="s">
        <v>88</v>
      </c>
      <c r="AY92" s="24" t="s">
        <v>133</v>
      </c>
      <c r="BE92" s="245">
        <f>IF(N92="základní",J92,0)</f>
        <v>0</v>
      </c>
      <c r="BF92" s="245">
        <f>IF(N92="snížená",J92,0)</f>
        <v>0</v>
      </c>
      <c r="BG92" s="245">
        <f>IF(N92="zákl. přenesená",J92,0)</f>
        <v>0</v>
      </c>
      <c r="BH92" s="245">
        <f>IF(N92="sníž. přenesená",J92,0)</f>
        <v>0</v>
      </c>
      <c r="BI92" s="245">
        <f>IF(N92="nulová",J92,0)</f>
        <v>0</v>
      </c>
      <c r="BJ92" s="24" t="s">
        <v>86</v>
      </c>
      <c r="BK92" s="245">
        <f>ROUND(I92*H92,2)</f>
        <v>0</v>
      </c>
      <c r="BL92" s="24" t="s">
        <v>140</v>
      </c>
      <c r="BM92" s="24" t="s">
        <v>164</v>
      </c>
    </row>
    <row r="93" s="1" customFormat="1" ht="6.96" customHeight="1">
      <c r="B93" s="68"/>
      <c r="C93" s="69"/>
      <c r="D93" s="69"/>
      <c r="E93" s="69"/>
      <c r="F93" s="69"/>
      <c r="G93" s="69"/>
      <c r="H93" s="69"/>
      <c r="I93" s="179"/>
      <c r="J93" s="69"/>
      <c r="K93" s="69"/>
      <c r="L93" s="73"/>
    </row>
  </sheetData>
  <sheetProtection sheet="1" autoFilter="0" formatColumns="0" formatRows="0" objects="1" scenarios="1" spinCount="100000" saltValue="/g9xJe8N+MIZYDq/jrReREr3srhqXmkHySps1iq0Q4OlfRrO6NLV5a6c0x4GBefa99YX2/C4oqCc5S9RfwEEHg==" hashValue="Gc8VNaFWPSrmA6Oz2wLlxYN8nkQOTtcvjVg+kVUSeRt+TqSLZGRVHKJmdA2u8Vn5mFJ3ZlpE1Xw6bPgBCR52ZQ==" algorithmName="SHA-512" password="CC35"/>
  <autoFilter ref="C80:K92"/>
  <mergeCells count="10">
    <mergeCell ref="E7:H7"/>
    <mergeCell ref="E9:H9"/>
    <mergeCell ref="E24:H24"/>
    <mergeCell ref="E45:H45"/>
    <mergeCell ref="E47:H47"/>
    <mergeCell ref="J51:J52"/>
    <mergeCell ref="E71:H71"/>
    <mergeCell ref="E73:H73"/>
    <mergeCell ref="G1:H1"/>
    <mergeCell ref="L2:V2"/>
  </mergeCells>
  <hyperlinks>
    <hyperlink ref="F1:G1" location="C2" display="1) Krycí list soupisu"/>
    <hyperlink ref="G1:H1" location="C54" display="2) Rekapitulace"/>
    <hyperlink ref="J1" location="C80"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50"/>
      <c r="C1" s="150"/>
      <c r="D1" s="151" t="s">
        <v>1</v>
      </c>
      <c r="E1" s="150"/>
      <c r="F1" s="152" t="s">
        <v>99</v>
      </c>
      <c r="G1" s="152" t="s">
        <v>100</v>
      </c>
      <c r="H1" s="152"/>
      <c r="I1" s="153"/>
      <c r="J1" s="152" t="s">
        <v>101</v>
      </c>
      <c r="K1" s="151" t="s">
        <v>102</v>
      </c>
      <c r="L1" s="152" t="s">
        <v>103</v>
      </c>
      <c r="M1" s="152"/>
      <c r="N1" s="152"/>
      <c r="O1" s="152"/>
      <c r="P1" s="152"/>
      <c r="Q1" s="152"/>
      <c r="R1" s="152"/>
      <c r="S1" s="152"/>
      <c r="T1" s="15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95</v>
      </c>
    </row>
    <row r="3" ht="6.96" customHeight="1">
      <c r="B3" s="25"/>
      <c r="C3" s="26"/>
      <c r="D3" s="26"/>
      <c r="E3" s="26"/>
      <c r="F3" s="26"/>
      <c r="G3" s="26"/>
      <c r="H3" s="26"/>
      <c r="I3" s="154"/>
      <c r="J3" s="26"/>
      <c r="K3" s="27"/>
      <c r="AT3" s="24" t="s">
        <v>88</v>
      </c>
    </row>
    <row r="4" ht="36.96" customHeight="1">
      <c r="B4" s="28"/>
      <c r="C4" s="29"/>
      <c r="D4" s="30" t="s">
        <v>104</v>
      </c>
      <c r="E4" s="29"/>
      <c r="F4" s="29"/>
      <c r="G4" s="29"/>
      <c r="H4" s="29"/>
      <c r="I4" s="155"/>
      <c r="J4" s="29"/>
      <c r="K4" s="31"/>
      <c r="M4" s="32" t="s">
        <v>12</v>
      </c>
      <c r="AT4" s="24" t="s">
        <v>6</v>
      </c>
    </row>
    <row r="5" ht="6.96" customHeight="1">
      <c r="B5" s="28"/>
      <c r="C5" s="29"/>
      <c r="D5" s="29"/>
      <c r="E5" s="29"/>
      <c r="F5" s="29"/>
      <c r="G5" s="29"/>
      <c r="H5" s="29"/>
      <c r="I5" s="155"/>
      <c r="J5" s="29"/>
      <c r="K5" s="31"/>
    </row>
    <row r="6">
      <c r="B6" s="28"/>
      <c r="C6" s="29"/>
      <c r="D6" s="40" t="s">
        <v>18</v>
      </c>
      <c r="E6" s="29"/>
      <c r="F6" s="29"/>
      <c r="G6" s="29"/>
      <c r="H6" s="29"/>
      <c r="I6" s="155"/>
      <c r="J6" s="29"/>
      <c r="K6" s="31"/>
    </row>
    <row r="7" ht="16.5" customHeight="1">
      <c r="B7" s="28"/>
      <c r="C7" s="29"/>
      <c r="D7" s="29"/>
      <c r="E7" s="156" t="str">
        <f>'Rekapitulace stavby'!K6</f>
        <v>Stavební úpravy objektu U dráhy 11, 318 00 Plzeň</v>
      </c>
      <c r="F7" s="40"/>
      <c r="G7" s="40"/>
      <c r="H7" s="40"/>
      <c r="I7" s="155"/>
      <c r="J7" s="29"/>
      <c r="K7" s="31"/>
    </row>
    <row r="8">
      <c r="B8" s="28"/>
      <c r="C8" s="29"/>
      <c r="D8" s="40" t="s">
        <v>105</v>
      </c>
      <c r="E8" s="29"/>
      <c r="F8" s="29"/>
      <c r="G8" s="29"/>
      <c r="H8" s="29"/>
      <c r="I8" s="155"/>
      <c r="J8" s="29"/>
      <c r="K8" s="31"/>
    </row>
    <row r="9" s="1" customFormat="1" ht="16.5" customHeight="1">
      <c r="B9" s="47"/>
      <c r="C9" s="48"/>
      <c r="D9" s="48"/>
      <c r="E9" s="156" t="s">
        <v>165</v>
      </c>
      <c r="F9" s="48"/>
      <c r="G9" s="48"/>
      <c r="H9" s="48"/>
      <c r="I9" s="157"/>
      <c r="J9" s="48"/>
      <c r="K9" s="52"/>
    </row>
    <row r="10" s="1" customFormat="1">
      <c r="B10" s="47"/>
      <c r="C10" s="48"/>
      <c r="D10" s="40" t="s">
        <v>166</v>
      </c>
      <c r="E10" s="48"/>
      <c r="F10" s="48"/>
      <c r="G10" s="48"/>
      <c r="H10" s="48"/>
      <c r="I10" s="157"/>
      <c r="J10" s="48"/>
      <c r="K10" s="52"/>
    </row>
    <row r="11" s="1" customFormat="1" ht="36.96" customHeight="1">
      <c r="B11" s="47"/>
      <c r="C11" s="48"/>
      <c r="D11" s="48"/>
      <c r="E11" s="158" t="s">
        <v>167</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0" t="s">
        <v>20</v>
      </c>
      <c r="E13" s="48"/>
      <c r="F13" s="35" t="s">
        <v>21</v>
      </c>
      <c r="G13" s="48"/>
      <c r="H13" s="48"/>
      <c r="I13" s="159" t="s">
        <v>22</v>
      </c>
      <c r="J13" s="35" t="s">
        <v>34</v>
      </c>
      <c r="K13" s="52"/>
    </row>
    <row r="14" s="1" customFormat="1" ht="14.4" customHeight="1">
      <c r="B14" s="47"/>
      <c r="C14" s="48"/>
      <c r="D14" s="40" t="s">
        <v>24</v>
      </c>
      <c r="E14" s="48"/>
      <c r="F14" s="35" t="s">
        <v>25</v>
      </c>
      <c r="G14" s="48"/>
      <c r="H14" s="48"/>
      <c r="I14" s="159" t="s">
        <v>26</v>
      </c>
      <c r="J14" s="160" t="str">
        <f>'Rekapitulace stavby'!AN8</f>
        <v>18. 7. 2018</v>
      </c>
      <c r="K14" s="52"/>
    </row>
    <row r="15" s="1" customFormat="1" ht="10.8" customHeight="1">
      <c r="B15" s="47"/>
      <c r="C15" s="48"/>
      <c r="D15" s="48"/>
      <c r="E15" s="48"/>
      <c r="F15" s="48"/>
      <c r="G15" s="48"/>
      <c r="H15" s="48"/>
      <c r="I15" s="157"/>
      <c r="J15" s="48"/>
      <c r="K15" s="52"/>
    </row>
    <row r="16" s="1" customFormat="1" ht="14.4" customHeight="1">
      <c r="B16" s="47"/>
      <c r="C16" s="48"/>
      <c r="D16" s="40" t="s">
        <v>32</v>
      </c>
      <c r="E16" s="48"/>
      <c r="F16" s="48"/>
      <c r="G16" s="48"/>
      <c r="H16" s="48"/>
      <c r="I16" s="159" t="s">
        <v>33</v>
      </c>
      <c r="J16" s="35" t="s">
        <v>34</v>
      </c>
      <c r="K16" s="52"/>
    </row>
    <row r="17" s="1" customFormat="1" ht="18" customHeight="1">
      <c r="B17" s="47"/>
      <c r="C17" s="48"/>
      <c r="D17" s="48"/>
      <c r="E17" s="35" t="s">
        <v>35</v>
      </c>
      <c r="F17" s="48"/>
      <c r="G17" s="48"/>
      <c r="H17" s="48"/>
      <c r="I17" s="159" t="s">
        <v>36</v>
      </c>
      <c r="J17" s="35" t="s">
        <v>34</v>
      </c>
      <c r="K17" s="52"/>
    </row>
    <row r="18" s="1" customFormat="1" ht="6.96" customHeight="1">
      <c r="B18" s="47"/>
      <c r="C18" s="48"/>
      <c r="D18" s="48"/>
      <c r="E18" s="48"/>
      <c r="F18" s="48"/>
      <c r="G18" s="48"/>
      <c r="H18" s="48"/>
      <c r="I18" s="157"/>
      <c r="J18" s="48"/>
      <c r="K18" s="52"/>
    </row>
    <row r="19" s="1" customFormat="1" ht="14.4" customHeight="1">
      <c r="B19" s="47"/>
      <c r="C19" s="48"/>
      <c r="D19" s="40" t="s">
        <v>37</v>
      </c>
      <c r="E19" s="48"/>
      <c r="F19" s="48"/>
      <c r="G19" s="48"/>
      <c r="H19" s="48"/>
      <c r="I19" s="159" t="s">
        <v>33</v>
      </c>
      <c r="J19" s="35" t="str">
        <f>IF('Rekapitulace stavby'!AN13="Vyplň údaj","",IF('Rekapitulace stavby'!AN13="","",'Rekapitulace stavby'!AN13))</f>
        <v/>
      </c>
      <c r="K19" s="52"/>
    </row>
    <row r="20" s="1" customFormat="1" ht="18" customHeight="1">
      <c r="B20" s="47"/>
      <c r="C20" s="48"/>
      <c r="D20" s="48"/>
      <c r="E20" s="35" t="str">
        <f>IF('Rekapitulace stavby'!E14="Vyplň údaj","",IF('Rekapitulace stavby'!E14="","",'Rekapitulace stavby'!E14))</f>
        <v/>
      </c>
      <c r="F20" s="48"/>
      <c r="G20" s="48"/>
      <c r="H20" s="48"/>
      <c r="I20" s="159" t="s">
        <v>36</v>
      </c>
      <c r="J20" s="35"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0" t="s">
        <v>39</v>
      </c>
      <c r="E22" s="48"/>
      <c r="F22" s="48"/>
      <c r="G22" s="48"/>
      <c r="H22" s="48"/>
      <c r="I22" s="159" t="s">
        <v>33</v>
      </c>
      <c r="J22" s="35" t="s">
        <v>34</v>
      </c>
      <c r="K22" s="52"/>
    </row>
    <row r="23" s="1" customFormat="1" ht="18" customHeight="1">
      <c r="B23" s="47"/>
      <c r="C23" s="48"/>
      <c r="D23" s="48"/>
      <c r="E23" s="35" t="s">
        <v>40</v>
      </c>
      <c r="F23" s="48"/>
      <c r="G23" s="48"/>
      <c r="H23" s="48"/>
      <c r="I23" s="159" t="s">
        <v>36</v>
      </c>
      <c r="J23" s="35" t="s">
        <v>34</v>
      </c>
      <c r="K23" s="52"/>
    </row>
    <row r="24" s="1" customFormat="1" ht="6.96" customHeight="1">
      <c r="B24" s="47"/>
      <c r="C24" s="48"/>
      <c r="D24" s="48"/>
      <c r="E24" s="48"/>
      <c r="F24" s="48"/>
      <c r="G24" s="48"/>
      <c r="H24" s="48"/>
      <c r="I24" s="157"/>
      <c r="J24" s="48"/>
      <c r="K24" s="52"/>
    </row>
    <row r="25" s="1" customFormat="1" ht="14.4" customHeight="1">
      <c r="B25" s="47"/>
      <c r="C25" s="48"/>
      <c r="D25" s="40" t="s">
        <v>42</v>
      </c>
      <c r="E25" s="48"/>
      <c r="F25" s="48"/>
      <c r="G25" s="48"/>
      <c r="H25" s="48"/>
      <c r="I25" s="157"/>
      <c r="J25" s="48"/>
      <c r="K25" s="52"/>
    </row>
    <row r="26" s="7" customFormat="1" ht="71.25" customHeight="1">
      <c r="B26" s="161"/>
      <c r="C26" s="162"/>
      <c r="D26" s="162"/>
      <c r="E26" s="45" t="s">
        <v>43</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44</v>
      </c>
      <c r="E29" s="48"/>
      <c r="F29" s="48"/>
      <c r="G29" s="48"/>
      <c r="H29" s="48"/>
      <c r="I29" s="157"/>
      <c r="J29" s="168">
        <f>ROUND(J113,2)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46</v>
      </c>
      <c r="G31" s="48"/>
      <c r="H31" s="48"/>
      <c r="I31" s="169" t="s">
        <v>45</v>
      </c>
      <c r="J31" s="53" t="s">
        <v>47</v>
      </c>
      <c r="K31" s="52"/>
    </row>
    <row r="32" s="1" customFormat="1" ht="14.4" customHeight="1">
      <c r="B32" s="47"/>
      <c r="C32" s="48"/>
      <c r="D32" s="56" t="s">
        <v>48</v>
      </c>
      <c r="E32" s="56" t="s">
        <v>49</v>
      </c>
      <c r="F32" s="170">
        <f>ROUND(SUM(BE113:BE713), 2)</f>
        <v>0</v>
      </c>
      <c r="G32" s="48"/>
      <c r="H32" s="48"/>
      <c r="I32" s="171">
        <v>0.20999999999999999</v>
      </c>
      <c r="J32" s="170">
        <f>ROUND(ROUND((SUM(BE113:BE713)), 2)*I32, 2)</f>
        <v>0</v>
      </c>
      <c r="K32" s="52"/>
    </row>
    <row r="33" s="1" customFormat="1" ht="14.4" customHeight="1">
      <c r="B33" s="47"/>
      <c r="C33" s="48"/>
      <c r="D33" s="48"/>
      <c r="E33" s="56" t="s">
        <v>50</v>
      </c>
      <c r="F33" s="170">
        <f>ROUND(SUM(BF113:BF713), 2)</f>
        <v>0</v>
      </c>
      <c r="G33" s="48"/>
      <c r="H33" s="48"/>
      <c r="I33" s="171">
        <v>0.14999999999999999</v>
      </c>
      <c r="J33" s="170">
        <f>ROUND(ROUND((SUM(BF113:BF713)), 2)*I33, 2)</f>
        <v>0</v>
      </c>
      <c r="K33" s="52"/>
    </row>
    <row r="34" hidden="1" s="1" customFormat="1" ht="14.4" customHeight="1">
      <c r="B34" s="47"/>
      <c r="C34" s="48"/>
      <c r="D34" s="48"/>
      <c r="E34" s="56" t="s">
        <v>51</v>
      </c>
      <c r="F34" s="170">
        <f>ROUND(SUM(BG113:BG713), 2)</f>
        <v>0</v>
      </c>
      <c r="G34" s="48"/>
      <c r="H34" s="48"/>
      <c r="I34" s="171">
        <v>0.20999999999999999</v>
      </c>
      <c r="J34" s="170">
        <v>0</v>
      </c>
      <c r="K34" s="52"/>
    </row>
    <row r="35" hidden="1" s="1" customFormat="1" ht="14.4" customHeight="1">
      <c r="B35" s="47"/>
      <c r="C35" s="48"/>
      <c r="D35" s="48"/>
      <c r="E35" s="56" t="s">
        <v>52</v>
      </c>
      <c r="F35" s="170">
        <f>ROUND(SUM(BH113:BH713), 2)</f>
        <v>0</v>
      </c>
      <c r="G35" s="48"/>
      <c r="H35" s="48"/>
      <c r="I35" s="171">
        <v>0.14999999999999999</v>
      </c>
      <c r="J35" s="170">
        <v>0</v>
      </c>
      <c r="K35" s="52"/>
    </row>
    <row r="36" hidden="1" s="1" customFormat="1" ht="14.4" customHeight="1">
      <c r="B36" s="47"/>
      <c r="C36" s="48"/>
      <c r="D36" s="48"/>
      <c r="E36" s="56" t="s">
        <v>53</v>
      </c>
      <c r="F36" s="170">
        <f>ROUND(SUM(BI113:BI713),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54</v>
      </c>
      <c r="E38" s="99"/>
      <c r="F38" s="99"/>
      <c r="G38" s="174" t="s">
        <v>55</v>
      </c>
      <c r="H38" s="175" t="s">
        <v>56</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0" t="s">
        <v>107</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0" t="s">
        <v>18</v>
      </c>
      <c r="D46" s="48"/>
      <c r="E46" s="48"/>
      <c r="F46" s="48"/>
      <c r="G46" s="48"/>
      <c r="H46" s="48"/>
      <c r="I46" s="157"/>
      <c r="J46" s="48"/>
      <c r="K46" s="52"/>
    </row>
    <row r="47" s="1" customFormat="1" ht="16.5" customHeight="1">
      <c r="B47" s="47"/>
      <c r="C47" s="48"/>
      <c r="D47" s="48"/>
      <c r="E47" s="156" t="str">
        <f>E7</f>
        <v>Stavební úpravy objektu U dráhy 11, 318 00 Plzeň</v>
      </c>
      <c r="F47" s="40"/>
      <c r="G47" s="40"/>
      <c r="H47" s="40"/>
      <c r="I47" s="157"/>
      <c r="J47" s="48"/>
      <c r="K47" s="52"/>
    </row>
    <row r="48">
      <c r="B48" s="28"/>
      <c r="C48" s="40" t="s">
        <v>105</v>
      </c>
      <c r="D48" s="29"/>
      <c r="E48" s="29"/>
      <c r="F48" s="29"/>
      <c r="G48" s="29"/>
      <c r="H48" s="29"/>
      <c r="I48" s="155"/>
      <c r="J48" s="29"/>
      <c r="K48" s="31"/>
    </row>
    <row r="49" s="1" customFormat="1" ht="16.5" customHeight="1">
      <c r="B49" s="47"/>
      <c r="C49" s="48"/>
      <c r="D49" s="48"/>
      <c r="E49" s="156" t="s">
        <v>165</v>
      </c>
      <c r="F49" s="48"/>
      <c r="G49" s="48"/>
      <c r="H49" s="48"/>
      <c r="I49" s="157"/>
      <c r="J49" s="48"/>
      <c r="K49" s="52"/>
    </row>
    <row r="50" s="1" customFormat="1" ht="14.4" customHeight="1">
      <c r="B50" s="47"/>
      <c r="C50" s="40" t="s">
        <v>166</v>
      </c>
      <c r="D50" s="48"/>
      <c r="E50" s="48"/>
      <c r="F50" s="48"/>
      <c r="G50" s="48"/>
      <c r="H50" s="48"/>
      <c r="I50" s="157"/>
      <c r="J50" s="48"/>
      <c r="K50" s="52"/>
    </row>
    <row r="51" s="1" customFormat="1" ht="17.25" customHeight="1">
      <c r="B51" s="47"/>
      <c r="C51" s="48"/>
      <c r="D51" s="48"/>
      <c r="E51" s="158" t="str">
        <f>E11</f>
        <v>02.1 - Stavebně konstrukční část</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0" t="s">
        <v>24</v>
      </c>
      <c r="D53" s="48"/>
      <c r="E53" s="48"/>
      <c r="F53" s="35" t="str">
        <f>F14</f>
        <v>Plzeň</v>
      </c>
      <c r="G53" s="48"/>
      <c r="H53" s="48"/>
      <c r="I53" s="159" t="s">
        <v>26</v>
      </c>
      <c r="J53" s="160" t="str">
        <f>IF(J14="","",J14)</f>
        <v>18. 7. 2018</v>
      </c>
      <c r="K53" s="52"/>
    </row>
    <row r="54" s="1" customFormat="1" ht="6.96" customHeight="1">
      <c r="B54" s="47"/>
      <c r="C54" s="48"/>
      <c r="D54" s="48"/>
      <c r="E54" s="48"/>
      <c r="F54" s="48"/>
      <c r="G54" s="48"/>
      <c r="H54" s="48"/>
      <c r="I54" s="157"/>
      <c r="J54" s="48"/>
      <c r="K54" s="52"/>
    </row>
    <row r="55" s="1" customFormat="1">
      <c r="B55" s="47"/>
      <c r="C55" s="40" t="s">
        <v>32</v>
      </c>
      <c r="D55" s="48"/>
      <c r="E55" s="48"/>
      <c r="F55" s="35" t="str">
        <f>E17</f>
        <v>Hvězdárna v Rokycanech a Plzni, p.o.</v>
      </c>
      <c r="G55" s="48"/>
      <c r="H55" s="48"/>
      <c r="I55" s="159" t="s">
        <v>39</v>
      </c>
      <c r="J55" s="45" t="str">
        <f>E23</f>
        <v>Ing. Martin Volf</v>
      </c>
      <c r="K55" s="52"/>
    </row>
    <row r="56" s="1" customFormat="1" ht="14.4" customHeight="1">
      <c r="B56" s="47"/>
      <c r="C56" s="40" t="s">
        <v>37</v>
      </c>
      <c r="D56" s="48"/>
      <c r="E56" s="48"/>
      <c r="F56" s="35"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108</v>
      </c>
      <c r="D58" s="172"/>
      <c r="E58" s="172"/>
      <c r="F58" s="172"/>
      <c r="G58" s="172"/>
      <c r="H58" s="172"/>
      <c r="I58" s="186"/>
      <c r="J58" s="187" t="s">
        <v>109</v>
      </c>
      <c r="K58" s="188"/>
    </row>
    <row r="59" s="1" customFormat="1" ht="10.32" customHeight="1">
      <c r="B59" s="47"/>
      <c r="C59" s="48"/>
      <c r="D59" s="48"/>
      <c r="E59" s="48"/>
      <c r="F59" s="48"/>
      <c r="G59" s="48"/>
      <c r="H59" s="48"/>
      <c r="I59" s="157"/>
      <c r="J59" s="48"/>
      <c r="K59" s="52"/>
    </row>
    <row r="60" s="1" customFormat="1" ht="29.28" customHeight="1">
      <c r="B60" s="47"/>
      <c r="C60" s="189" t="s">
        <v>110</v>
      </c>
      <c r="D60" s="48"/>
      <c r="E60" s="48"/>
      <c r="F60" s="48"/>
      <c r="G60" s="48"/>
      <c r="H60" s="48"/>
      <c r="I60" s="157"/>
      <c r="J60" s="168">
        <f>J113</f>
        <v>0</v>
      </c>
      <c r="K60" s="52"/>
      <c r="AU60" s="24" t="s">
        <v>111</v>
      </c>
    </row>
    <row r="61" s="8" customFormat="1" ht="24.96" customHeight="1">
      <c r="B61" s="190"/>
      <c r="C61" s="191"/>
      <c r="D61" s="192" t="s">
        <v>168</v>
      </c>
      <c r="E61" s="193"/>
      <c r="F61" s="193"/>
      <c r="G61" s="193"/>
      <c r="H61" s="193"/>
      <c r="I61" s="194"/>
      <c r="J61" s="195">
        <f>J114</f>
        <v>0</v>
      </c>
      <c r="K61" s="196"/>
    </row>
    <row r="62" s="9" customFormat="1" ht="19.92" customHeight="1">
      <c r="B62" s="197"/>
      <c r="C62" s="198"/>
      <c r="D62" s="199" t="s">
        <v>169</v>
      </c>
      <c r="E62" s="200"/>
      <c r="F62" s="200"/>
      <c r="G62" s="200"/>
      <c r="H62" s="200"/>
      <c r="I62" s="201"/>
      <c r="J62" s="202">
        <f>J115</f>
        <v>0</v>
      </c>
      <c r="K62" s="203"/>
    </row>
    <row r="63" s="9" customFormat="1" ht="14.88" customHeight="1">
      <c r="B63" s="197"/>
      <c r="C63" s="198"/>
      <c r="D63" s="199" t="s">
        <v>170</v>
      </c>
      <c r="E63" s="200"/>
      <c r="F63" s="200"/>
      <c r="G63" s="200"/>
      <c r="H63" s="200"/>
      <c r="I63" s="201"/>
      <c r="J63" s="202">
        <f>J116</f>
        <v>0</v>
      </c>
      <c r="K63" s="203"/>
    </row>
    <row r="64" s="9" customFormat="1" ht="19.92" customHeight="1">
      <c r="B64" s="197"/>
      <c r="C64" s="198"/>
      <c r="D64" s="199" t="s">
        <v>171</v>
      </c>
      <c r="E64" s="200"/>
      <c r="F64" s="200"/>
      <c r="G64" s="200"/>
      <c r="H64" s="200"/>
      <c r="I64" s="201"/>
      <c r="J64" s="202">
        <f>J138</f>
        <v>0</v>
      </c>
      <c r="K64" s="203"/>
    </row>
    <row r="65" s="9" customFormat="1" ht="14.88" customHeight="1">
      <c r="B65" s="197"/>
      <c r="C65" s="198"/>
      <c r="D65" s="199" t="s">
        <v>172</v>
      </c>
      <c r="E65" s="200"/>
      <c r="F65" s="200"/>
      <c r="G65" s="200"/>
      <c r="H65" s="200"/>
      <c r="I65" s="201"/>
      <c r="J65" s="202">
        <f>J139</f>
        <v>0</v>
      </c>
      <c r="K65" s="203"/>
    </row>
    <row r="66" s="9" customFormat="1" ht="14.88" customHeight="1">
      <c r="B66" s="197"/>
      <c r="C66" s="198"/>
      <c r="D66" s="199" t="s">
        <v>173</v>
      </c>
      <c r="E66" s="200"/>
      <c r="F66" s="200"/>
      <c r="G66" s="200"/>
      <c r="H66" s="200"/>
      <c r="I66" s="201"/>
      <c r="J66" s="202">
        <f>J151</f>
        <v>0</v>
      </c>
      <c r="K66" s="203"/>
    </row>
    <row r="67" s="9" customFormat="1" ht="19.92" customHeight="1">
      <c r="B67" s="197"/>
      <c r="C67" s="198"/>
      <c r="D67" s="199" t="s">
        <v>174</v>
      </c>
      <c r="E67" s="200"/>
      <c r="F67" s="200"/>
      <c r="G67" s="200"/>
      <c r="H67" s="200"/>
      <c r="I67" s="201"/>
      <c r="J67" s="202">
        <f>J169</f>
        <v>0</v>
      </c>
      <c r="K67" s="203"/>
    </row>
    <row r="68" s="9" customFormat="1" ht="14.88" customHeight="1">
      <c r="B68" s="197"/>
      <c r="C68" s="198"/>
      <c r="D68" s="199" t="s">
        <v>175</v>
      </c>
      <c r="E68" s="200"/>
      <c r="F68" s="200"/>
      <c r="G68" s="200"/>
      <c r="H68" s="200"/>
      <c r="I68" s="201"/>
      <c r="J68" s="202">
        <f>J170</f>
        <v>0</v>
      </c>
      <c r="K68" s="203"/>
    </row>
    <row r="69" s="9" customFormat="1" ht="14.88" customHeight="1">
      <c r="B69" s="197"/>
      <c r="C69" s="198"/>
      <c r="D69" s="199" t="s">
        <v>176</v>
      </c>
      <c r="E69" s="200"/>
      <c r="F69" s="200"/>
      <c r="G69" s="200"/>
      <c r="H69" s="200"/>
      <c r="I69" s="201"/>
      <c r="J69" s="202">
        <f>J174</f>
        <v>0</v>
      </c>
      <c r="K69" s="203"/>
    </row>
    <row r="70" s="9" customFormat="1" ht="14.88" customHeight="1">
      <c r="B70" s="197"/>
      <c r="C70" s="198"/>
      <c r="D70" s="199" t="s">
        <v>177</v>
      </c>
      <c r="E70" s="200"/>
      <c r="F70" s="200"/>
      <c r="G70" s="200"/>
      <c r="H70" s="200"/>
      <c r="I70" s="201"/>
      <c r="J70" s="202">
        <f>J188</f>
        <v>0</v>
      </c>
      <c r="K70" s="203"/>
    </row>
    <row r="71" s="9" customFormat="1" ht="19.92" customHeight="1">
      <c r="B71" s="197"/>
      <c r="C71" s="198"/>
      <c r="D71" s="199" t="s">
        <v>178</v>
      </c>
      <c r="E71" s="200"/>
      <c r="F71" s="200"/>
      <c r="G71" s="200"/>
      <c r="H71" s="200"/>
      <c r="I71" s="201"/>
      <c r="J71" s="202">
        <f>J193</f>
        <v>0</v>
      </c>
      <c r="K71" s="203"/>
    </row>
    <row r="72" s="9" customFormat="1" ht="14.88" customHeight="1">
      <c r="B72" s="197"/>
      <c r="C72" s="198"/>
      <c r="D72" s="199" t="s">
        <v>179</v>
      </c>
      <c r="E72" s="200"/>
      <c r="F72" s="200"/>
      <c r="G72" s="200"/>
      <c r="H72" s="200"/>
      <c r="I72" s="201"/>
      <c r="J72" s="202">
        <f>J194</f>
        <v>0</v>
      </c>
      <c r="K72" s="203"/>
    </row>
    <row r="73" s="9" customFormat="1" ht="14.88" customHeight="1">
      <c r="B73" s="197"/>
      <c r="C73" s="198"/>
      <c r="D73" s="199" t="s">
        <v>180</v>
      </c>
      <c r="E73" s="200"/>
      <c r="F73" s="200"/>
      <c r="G73" s="200"/>
      <c r="H73" s="200"/>
      <c r="I73" s="201"/>
      <c r="J73" s="202">
        <f>J202</f>
        <v>0</v>
      </c>
      <c r="K73" s="203"/>
    </row>
    <row r="74" s="9" customFormat="1" ht="14.88" customHeight="1">
      <c r="B74" s="197"/>
      <c r="C74" s="198"/>
      <c r="D74" s="199" t="s">
        <v>181</v>
      </c>
      <c r="E74" s="200"/>
      <c r="F74" s="200"/>
      <c r="G74" s="200"/>
      <c r="H74" s="200"/>
      <c r="I74" s="201"/>
      <c r="J74" s="202">
        <f>J210</f>
        <v>0</v>
      </c>
      <c r="K74" s="203"/>
    </row>
    <row r="75" s="9" customFormat="1" ht="14.88" customHeight="1">
      <c r="B75" s="197"/>
      <c r="C75" s="198"/>
      <c r="D75" s="199" t="s">
        <v>182</v>
      </c>
      <c r="E75" s="200"/>
      <c r="F75" s="200"/>
      <c r="G75" s="200"/>
      <c r="H75" s="200"/>
      <c r="I75" s="201"/>
      <c r="J75" s="202">
        <f>J227</f>
        <v>0</v>
      </c>
      <c r="K75" s="203"/>
    </row>
    <row r="76" s="9" customFormat="1" ht="19.92" customHeight="1">
      <c r="B76" s="197"/>
      <c r="C76" s="198"/>
      <c r="D76" s="199" t="s">
        <v>183</v>
      </c>
      <c r="E76" s="200"/>
      <c r="F76" s="200"/>
      <c r="G76" s="200"/>
      <c r="H76" s="200"/>
      <c r="I76" s="201"/>
      <c r="J76" s="202">
        <f>J246</f>
        <v>0</v>
      </c>
      <c r="K76" s="203"/>
    </row>
    <row r="77" s="9" customFormat="1" ht="19.92" customHeight="1">
      <c r="B77" s="197"/>
      <c r="C77" s="198"/>
      <c r="D77" s="199" t="s">
        <v>184</v>
      </c>
      <c r="E77" s="200"/>
      <c r="F77" s="200"/>
      <c r="G77" s="200"/>
      <c r="H77" s="200"/>
      <c r="I77" s="201"/>
      <c r="J77" s="202">
        <f>J258</f>
        <v>0</v>
      </c>
      <c r="K77" s="203"/>
    </row>
    <row r="78" s="8" customFormat="1" ht="24.96" customHeight="1">
      <c r="B78" s="190"/>
      <c r="C78" s="191"/>
      <c r="D78" s="192" t="s">
        <v>185</v>
      </c>
      <c r="E78" s="193"/>
      <c r="F78" s="193"/>
      <c r="G78" s="193"/>
      <c r="H78" s="193"/>
      <c r="I78" s="194"/>
      <c r="J78" s="195">
        <f>J261</f>
        <v>0</v>
      </c>
      <c r="K78" s="196"/>
    </row>
    <row r="79" s="9" customFormat="1" ht="19.92" customHeight="1">
      <c r="B79" s="197"/>
      <c r="C79" s="198"/>
      <c r="D79" s="199" t="s">
        <v>186</v>
      </c>
      <c r="E79" s="200"/>
      <c r="F79" s="200"/>
      <c r="G79" s="200"/>
      <c r="H79" s="200"/>
      <c r="I79" s="201"/>
      <c r="J79" s="202">
        <f>J262</f>
        <v>0</v>
      </c>
      <c r="K79" s="203"/>
    </row>
    <row r="80" s="9" customFormat="1" ht="19.92" customHeight="1">
      <c r="B80" s="197"/>
      <c r="C80" s="198"/>
      <c r="D80" s="199" t="s">
        <v>187</v>
      </c>
      <c r="E80" s="200"/>
      <c r="F80" s="200"/>
      <c r="G80" s="200"/>
      <c r="H80" s="200"/>
      <c r="I80" s="201"/>
      <c r="J80" s="202">
        <f>J274</f>
        <v>0</v>
      </c>
      <c r="K80" s="203"/>
    </row>
    <row r="81" s="9" customFormat="1" ht="19.92" customHeight="1">
      <c r="B81" s="197"/>
      <c r="C81" s="198"/>
      <c r="D81" s="199" t="s">
        <v>188</v>
      </c>
      <c r="E81" s="200"/>
      <c r="F81" s="200"/>
      <c r="G81" s="200"/>
      <c r="H81" s="200"/>
      <c r="I81" s="201"/>
      <c r="J81" s="202">
        <f>J397</f>
        <v>0</v>
      </c>
      <c r="K81" s="203"/>
    </row>
    <row r="82" s="9" customFormat="1" ht="19.92" customHeight="1">
      <c r="B82" s="197"/>
      <c r="C82" s="198"/>
      <c r="D82" s="199" t="s">
        <v>189</v>
      </c>
      <c r="E82" s="200"/>
      <c r="F82" s="200"/>
      <c r="G82" s="200"/>
      <c r="H82" s="200"/>
      <c r="I82" s="201"/>
      <c r="J82" s="202">
        <f>J462</f>
        <v>0</v>
      </c>
      <c r="K82" s="203"/>
    </row>
    <row r="83" s="9" customFormat="1" ht="19.92" customHeight="1">
      <c r="B83" s="197"/>
      <c r="C83" s="198"/>
      <c r="D83" s="199" t="s">
        <v>190</v>
      </c>
      <c r="E83" s="200"/>
      <c r="F83" s="200"/>
      <c r="G83" s="200"/>
      <c r="H83" s="200"/>
      <c r="I83" s="201"/>
      <c r="J83" s="202">
        <f>J499</f>
        <v>0</v>
      </c>
      <c r="K83" s="203"/>
    </row>
    <row r="84" s="9" customFormat="1" ht="19.92" customHeight="1">
      <c r="B84" s="197"/>
      <c r="C84" s="198"/>
      <c r="D84" s="199" t="s">
        <v>191</v>
      </c>
      <c r="E84" s="200"/>
      <c r="F84" s="200"/>
      <c r="G84" s="200"/>
      <c r="H84" s="200"/>
      <c r="I84" s="201"/>
      <c r="J84" s="202">
        <f>J530</f>
        <v>0</v>
      </c>
      <c r="K84" s="203"/>
    </row>
    <row r="85" s="9" customFormat="1" ht="19.92" customHeight="1">
      <c r="B85" s="197"/>
      <c r="C85" s="198"/>
      <c r="D85" s="199" t="s">
        <v>192</v>
      </c>
      <c r="E85" s="200"/>
      <c r="F85" s="200"/>
      <c r="G85" s="200"/>
      <c r="H85" s="200"/>
      <c r="I85" s="201"/>
      <c r="J85" s="202">
        <f>J539</f>
        <v>0</v>
      </c>
      <c r="K85" s="203"/>
    </row>
    <row r="86" s="9" customFormat="1" ht="19.92" customHeight="1">
      <c r="B86" s="197"/>
      <c r="C86" s="198"/>
      <c r="D86" s="199" t="s">
        <v>193</v>
      </c>
      <c r="E86" s="200"/>
      <c r="F86" s="200"/>
      <c r="G86" s="200"/>
      <c r="H86" s="200"/>
      <c r="I86" s="201"/>
      <c r="J86" s="202">
        <f>J587</f>
        <v>0</v>
      </c>
      <c r="K86" s="203"/>
    </row>
    <row r="87" s="9" customFormat="1" ht="19.92" customHeight="1">
      <c r="B87" s="197"/>
      <c r="C87" s="198"/>
      <c r="D87" s="199" t="s">
        <v>194</v>
      </c>
      <c r="E87" s="200"/>
      <c r="F87" s="200"/>
      <c r="G87" s="200"/>
      <c r="H87" s="200"/>
      <c r="I87" s="201"/>
      <c r="J87" s="202">
        <f>J597</f>
        <v>0</v>
      </c>
      <c r="K87" s="203"/>
    </row>
    <row r="88" s="9" customFormat="1" ht="19.92" customHeight="1">
      <c r="B88" s="197"/>
      <c r="C88" s="198"/>
      <c r="D88" s="199" t="s">
        <v>195</v>
      </c>
      <c r="E88" s="200"/>
      <c r="F88" s="200"/>
      <c r="G88" s="200"/>
      <c r="H88" s="200"/>
      <c r="I88" s="201"/>
      <c r="J88" s="202">
        <f>J632</f>
        <v>0</v>
      </c>
      <c r="K88" s="203"/>
    </row>
    <row r="89" s="9" customFormat="1" ht="19.92" customHeight="1">
      <c r="B89" s="197"/>
      <c r="C89" s="198"/>
      <c r="D89" s="199" t="s">
        <v>196</v>
      </c>
      <c r="E89" s="200"/>
      <c r="F89" s="200"/>
      <c r="G89" s="200"/>
      <c r="H89" s="200"/>
      <c r="I89" s="201"/>
      <c r="J89" s="202">
        <f>J660</f>
        <v>0</v>
      </c>
      <c r="K89" s="203"/>
    </row>
    <row r="90" s="9" customFormat="1" ht="19.92" customHeight="1">
      <c r="B90" s="197"/>
      <c r="C90" s="198"/>
      <c r="D90" s="199" t="s">
        <v>197</v>
      </c>
      <c r="E90" s="200"/>
      <c r="F90" s="200"/>
      <c r="G90" s="200"/>
      <c r="H90" s="200"/>
      <c r="I90" s="201"/>
      <c r="J90" s="202">
        <f>J699</f>
        <v>0</v>
      </c>
      <c r="K90" s="203"/>
    </row>
    <row r="91" s="8" customFormat="1" ht="24.96" customHeight="1">
      <c r="B91" s="190"/>
      <c r="C91" s="191"/>
      <c r="D91" s="192" t="s">
        <v>198</v>
      </c>
      <c r="E91" s="193"/>
      <c r="F91" s="193"/>
      <c r="G91" s="193"/>
      <c r="H91" s="193"/>
      <c r="I91" s="194"/>
      <c r="J91" s="195">
        <f>J712</f>
        <v>0</v>
      </c>
      <c r="K91" s="196"/>
    </row>
    <row r="92" s="1" customFormat="1" ht="21.84" customHeight="1">
      <c r="B92" s="47"/>
      <c r="C92" s="48"/>
      <c r="D92" s="48"/>
      <c r="E92" s="48"/>
      <c r="F92" s="48"/>
      <c r="G92" s="48"/>
      <c r="H92" s="48"/>
      <c r="I92" s="157"/>
      <c r="J92" s="48"/>
      <c r="K92" s="52"/>
    </row>
    <row r="93" s="1" customFormat="1" ht="6.96" customHeight="1">
      <c r="B93" s="68"/>
      <c r="C93" s="69"/>
      <c r="D93" s="69"/>
      <c r="E93" s="69"/>
      <c r="F93" s="69"/>
      <c r="G93" s="69"/>
      <c r="H93" s="69"/>
      <c r="I93" s="179"/>
      <c r="J93" s="69"/>
      <c r="K93" s="70"/>
    </row>
    <row r="97" s="1" customFormat="1" ht="6.96" customHeight="1">
      <c r="B97" s="71"/>
      <c r="C97" s="72"/>
      <c r="D97" s="72"/>
      <c r="E97" s="72"/>
      <c r="F97" s="72"/>
      <c r="G97" s="72"/>
      <c r="H97" s="72"/>
      <c r="I97" s="182"/>
      <c r="J97" s="72"/>
      <c r="K97" s="72"/>
      <c r="L97" s="73"/>
    </row>
    <row r="98" s="1" customFormat="1" ht="36.96" customHeight="1">
      <c r="B98" s="47"/>
      <c r="C98" s="74" t="s">
        <v>117</v>
      </c>
      <c r="D98" s="75"/>
      <c r="E98" s="75"/>
      <c r="F98" s="75"/>
      <c r="G98" s="75"/>
      <c r="H98" s="75"/>
      <c r="I98" s="204"/>
      <c r="J98" s="75"/>
      <c r="K98" s="75"/>
      <c r="L98" s="73"/>
    </row>
    <row r="99" s="1" customFormat="1" ht="6.96" customHeight="1">
      <c r="B99" s="47"/>
      <c r="C99" s="75"/>
      <c r="D99" s="75"/>
      <c r="E99" s="75"/>
      <c r="F99" s="75"/>
      <c r="G99" s="75"/>
      <c r="H99" s="75"/>
      <c r="I99" s="204"/>
      <c r="J99" s="75"/>
      <c r="K99" s="75"/>
      <c r="L99" s="73"/>
    </row>
    <row r="100" s="1" customFormat="1" ht="14.4" customHeight="1">
      <c r="B100" s="47"/>
      <c r="C100" s="77" t="s">
        <v>18</v>
      </c>
      <c r="D100" s="75"/>
      <c r="E100" s="75"/>
      <c r="F100" s="75"/>
      <c r="G100" s="75"/>
      <c r="H100" s="75"/>
      <c r="I100" s="204"/>
      <c r="J100" s="75"/>
      <c r="K100" s="75"/>
      <c r="L100" s="73"/>
    </row>
    <row r="101" s="1" customFormat="1" ht="16.5" customHeight="1">
      <c r="B101" s="47"/>
      <c r="C101" s="75"/>
      <c r="D101" s="75"/>
      <c r="E101" s="205" t="str">
        <f>E7</f>
        <v>Stavební úpravy objektu U dráhy 11, 318 00 Plzeň</v>
      </c>
      <c r="F101" s="77"/>
      <c r="G101" s="77"/>
      <c r="H101" s="77"/>
      <c r="I101" s="204"/>
      <c r="J101" s="75"/>
      <c r="K101" s="75"/>
      <c r="L101" s="73"/>
    </row>
    <row r="102">
      <c r="B102" s="28"/>
      <c r="C102" s="77" t="s">
        <v>105</v>
      </c>
      <c r="D102" s="250"/>
      <c r="E102" s="250"/>
      <c r="F102" s="250"/>
      <c r="G102" s="250"/>
      <c r="H102" s="250"/>
      <c r="I102" s="149"/>
      <c r="J102" s="250"/>
      <c r="K102" s="250"/>
      <c r="L102" s="251"/>
    </row>
    <row r="103" s="1" customFormat="1" ht="16.5" customHeight="1">
      <c r="B103" s="47"/>
      <c r="C103" s="75"/>
      <c r="D103" s="75"/>
      <c r="E103" s="205" t="s">
        <v>165</v>
      </c>
      <c r="F103" s="75"/>
      <c r="G103" s="75"/>
      <c r="H103" s="75"/>
      <c r="I103" s="204"/>
      <c r="J103" s="75"/>
      <c r="K103" s="75"/>
      <c r="L103" s="73"/>
    </row>
    <row r="104" s="1" customFormat="1" ht="14.4" customHeight="1">
      <c r="B104" s="47"/>
      <c r="C104" s="77" t="s">
        <v>166</v>
      </c>
      <c r="D104" s="75"/>
      <c r="E104" s="75"/>
      <c r="F104" s="75"/>
      <c r="G104" s="75"/>
      <c r="H104" s="75"/>
      <c r="I104" s="204"/>
      <c r="J104" s="75"/>
      <c r="K104" s="75"/>
      <c r="L104" s="73"/>
    </row>
    <row r="105" s="1" customFormat="1" ht="17.25" customHeight="1">
      <c r="B105" s="47"/>
      <c r="C105" s="75"/>
      <c r="D105" s="75"/>
      <c r="E105" s="83" t="str">
        <f>E11</f>
        <v>02.1 - Stavebně konstrukční část</v>
      </c>
      <c r="F105" s="75"/>
      <c r="G105" s="75"/>
      <c r="H105" s="75"/>
      <c r="I105" s="204"/>
      <c r="J105" s="75"/>
      <c r="K105" s="75"/>
      <c r="L105" s="73"/>
    </row>
    <row r="106" s="1" customFormat="1" ht="6.96" customHeight="1">
      <c r="B106" s="47"/>
      <c r="C106" s="75"/>
      <c r="D106" s="75"/>
      <c r="E106" s="75"/>
      <c r="F106" s="75"/>
      <c r="G106" s="75"/>
      <c r="H106" s="75"/>
      <c r="I106" s="204"/>
      <c r="J106" s="75"/>
      <c r="K106" s="75"/>
      <c r="L106" s="73"/>
    </row>
    <row r="107" s="1" customFormat="1" ht="18" customHeight="1">
      <c r="B107" s="47"/>
      <c r="C107" s="77" t="s">
        <v>24</v>
      </c>
      <c r="D107" s="75"/>
      <c r="E107" s="75"/>
      <c r="F107" s="206" t="str">
        <f>F14</f>
        <v>Plzeň</v>
      </c>
      <c r="G107" s="75"/>
      <c r="H107" s="75"/>
      <c r="I107" s="207" t="s">
        <v>26</v>
      </c>
      <c r="J107" s="86" t="str">
        <f>IF(J14="","",J14)</f>
        <v>18. 7. 2018</v>
      </c>
      <c r="K107" s="75"/>
      <c r="L107" s="73"/>
    </row>
    <row r="108" s="1" customFormat="1" ht="6.96" customHeight="1">
      <c r="B108" s="47"/>
      <c r="C108" s="75"/>
      <c r="D108" s="75"/>
      <c r="E108" s="75"/>
      <c r="F108" s="75"/>
      <c r="G108" s="75"/>
      <c r="H108" s="75"/>
      <c r="I108" s="204"/>
      <c r="J108" s="75"/>
      <c r="K108" s="75"/>
      <c r="L108" s="73"/>
    </row>
    <row r="109" s="1" customFormat="1">
      <c r="B109" s="47"/>
      <c r="C109" s="77" t="s">
        <v>32</v>
      </c>
      <c r="D109" s="75"/>
      <c r="E109" s="75"/>
      <c r="F109" s="206" t="str">
        <f>E17</f>
        <v>Hvězdárna v Rokycanech a Plzni, p.o.</v>
      </c>
      <c r="G109" s="75"/>
      <c r="H109" s="75"/>
      <c r="I109" s="207" t="s">
        <v>39</v>
      </c>
      <c r="J109" s="206" t="str">
        <f>E23</f>
        <v>Ing. Martin Volf</v>
      </c>
      <c r="K109" s="75"/>
      <c r="L109" s="73"/>
    </row>
    <row r="110" s="1" customFormat="1" ht="14.4" customHeight="1">
      <c r="B110" s="47"/>
      <c r="C110" s="77" t="s">
        <v>37</v>
      </c>
      <c r="D110" s="75"/>
      <c r="E110" s="75"/>
      <c r="F110" s="206" t="str">
        <f>IF(E20="","",E20)</f>
        <v/>
      </c>
      <c r="G110" s="75"/>
      <c r="H110" s="75"/>
      <c r="I110" s="204"/>
      <c r="J110" s="75"/>
      <c r="K110" s="75"/>
      <c r="L110" s="73"/>
    </row>
    <row r="111" s="1" customFormat="1" ht="10.32" customHeight="1">
      <c r="B111" s="47"/>
      <c r="C111" s="75"/>
      <c r="D111" s="75"/>
      <c r="E111" s="75"/>
      <c r="F111" s="75"/>
      <c r="G111" s="75"/>
      <c r="H111" s="75"/>
      <c r="I111" s="204"/>
      <c r="J111" s="75"/>
      <c r="K111" s="75"/>
      <c r="L111" s="73"/>
    </row>
    <row r="112" s="10" customFormat="1" ht="29.28" customHeight="1">
      <c r="B112" s="208"/>
      <c r="C112" s="209" t="s">
        <v>118</v>
      </c>
      <c r="D112" s="210" t="s">
        <v>63</v>
      </c>
      <c r="E112" s="210" t="s">
        <v>59</v>
      </c>
      <c r="F112" s="210" t="s">
        <v>119</v>
      </c>
      <c r="G112" s="210" t="s">
        <v>120</v>
      </c>
      <c r="H112" s="210" t="s">
        <v>121</v>
      </c>
      <c r="I112" s="211" t="s">
        <v>122</v>
      </c>
      <c r="J112" s="210" t="s">
        <v>109</v>
      </c>
      <c r="K112" s="212" t="s">
        <v>123</v>
      </c>
      <c r="L112" s="213"/>
      <c r="M112" s="103" t="s">
        <v>124</v>
      </c>
      <c r="N112" s="104" t="s">
        <v>48</v>
      </c>
      <c r="O112" s="104" t="s">
        <v>125</v>
      </c>
      <c r="P112" s="104" t="s">
        <v>126</v>
      </c>
      <c r="Q112" s="104" t="s">
        <v>127</v>
      </c>
      <c r="R112" s="104" t="s">
        <v>128</v>
      </c>
      <c r="S112" s="104" t="s">
        <v>129</v>
      </c>
      <c r="T112" s="105" t="s">
        <v>130</v>
      </c>
    </row>
    <row r="113" s="1" customFormat="1" ht="29.28" customHeight="1">
      <c r="B113" s="47"/>
      <c r="C113" s="109" t="s">
        <v>110</v>
      </c>
      <c r="D113" s="75"/>
      <c r="E113" s="75"/>
      <c r="F113" s="75"/>
      <c r="G113" s="75"/>
      <c r="H113" s="75"/>
      <c r="I113" s="204"/>
      <c r="J113" s="214">
        <f>BK113</f>
        <v>0</v>
      </c>
      <c r="K113" s="75"/>
      <c r="L113" s="73"/>
      <c r="M113" s="106"/>
      <c r="N113" s="107"/>
      <c r="O113" s="107"/>
      <c r="P113" s="215">
        <f>P114+P261+P712</f>
        <v>0</v>
      </c>
      <c r="Q113" s="107"/>
      <c r="R113" s="215">
        <f>R114+R261+R712</f>
        <v>26.241309579999999</v>
      </c>
      <c r="S113" s="107"/>
      <c r="T113" s="216">
        <f>T114+T261+T712</f>
        <v>25.672603500000001</v>
      </c>
      <c r="AT113" s="24" t="s">
        <v>77</v>
      </c>
      <c r="AU113" s="24" t="s">
        <v>111</v>
      </c>
      <c r="BK113" s="217">
        <f>BK114+BK261+BK712</f>
        <v>0</v>
      </c>
    </row>
    <row r="114" s="11" customFormat="1" ht="37.44001" customHeight="1">
      <c r="B114" s="218"/>
      <c r="C114" s="219"/>
      <c r="D114" s="220" t="s">
        <v>77</v>
      </c>
      <c r="E114" s="221" t="s">
        <v>199</v>
      </c>
      <c r="F114" s="221" t="s">
        <v>200</v>
      </c>
      <c r="G114" s="219"/>
      <c r="H114" s="219"/>
      <c r="I114" s="222"/>
      <c r="J114" s="223">
        <f>BK114</f>
        <v>0</v>
      </c>
      <c r="K114" s="219"/>
      <c r="L114" s="224"/>
      <c r="M114" s="225"/>
      <c r="N114" s="226"/>
      <c r="O114" s="226"/>
      <c r="P114" s="227">
        <f>P115+P138+P169+P193+P246+P258</f>
        <v>0</v>
      </c>
      <c r="Q114" s="226"/>
      <c r="R114" s="227">
        <f>R115+R138+R169+R193+R246+R258</f>
        <v>15.794179560000002</v>
      </c>
      <c r="S114" s="226"/>
      <c r="T114" s="228">
        <f>T115+T138+T169+T193+T246+T258</f>
        <v>25.661760000000001</v>
      </c>
      <c r="AR114" s="229" t="s">
        <v>86</v>
      </c>
      <c r="AT114" s="230" t="s">
        <v>77</v>
      </c>
      <c r="AU114" s="230" t="s">
        <v>78</v>
      </c>
      <c r="AY114" s="229" t="s">
        <v>133</v>
      </c>
      <c r="BK114" s="231">
        <f>BK115+BK138+BK169+BK193+BK246+BK258</f>
        <v>0</v>
      </c>
    </row>
    <row r="115" s="11" customFormat="1" ht="19.92" customHeight="1">
      <c r="B115" s="218"/>
      <c r="C115" s="219"/>
      <c r="D115" s="220" t="s">
        <v>77</v>
      </c>
      <c r="E115" s="232" t="s">
        <v>147</v>
      </c>
      <c r="F115" s="232" t="s">
        <v>201</v>
      </c>
      <c r="G115" s="219"/>
      <c r="H115" s="219"/>
      <c r="I115" s="222"/>
      <c r="J115" s="233">
        <f>BK115</f>
        <v>0</v>
      </c>
      <c r="K115" s="219"/>
      <c r="L115" s="224"/>
      <c r="M115" s="225"/>
      <c r="N115" s="226"/>
      <c r="O115" s="226"/>
      <c r="P115" s="227">
        <f>P116</f>
        <v>0</v>
      </c>
      <c r="Q115" s="226"/>
      <c r="R115" s="227">
        <f>R116</f>
        <v>13.573269100000001</v>
      </c>
      <c r="S115" s="226"/>
      <c r="T115" s="228">
        <f>T116</f>
        <v>0</v>
      </c>
      <c r="AR115" s="229" t="s">
        <v>86</v>
      </c>
      <c r="AT115" s="230" t="s">
        <v>77</v>
      </c>
      <c r="AU115" s="230" t="s">
        <v>86</v>
      </c>
      <c r="AY115" s="229" t="s">
        <v>133</v>
      </c>
      <c r="BK115" s="231">
        <f>BK116</f>
        <v>0</v>
      </c>
    </row>
    <row r="116" s="11" customFormat="1" ht="14.88" customHeight="1">
      <c r="B116" s="218"/>
      <c r="C116" s="219"/>
      <c r="D116" s="220" t="s">
        <v>77</v>
      </c>
      <c r="E116" s="232" t="s">
        <v>202</v>
      </c>
      <c r="F116" s="232" t="s">
        <v>203</v>
      </c>
      <c r="G116" s="219"/>
      <c r="H116" s="219"/>
      <c r="I116" s="222"/>
      <c r="J116" s="233">
        <f>BK116</f>
        <v>0</v>
      </c>
      <c r="K116" s="219"/>
      <c r="L116" s="224"/>
      <c r="M116" s="225"/>
      <c r="N116" s="226"/>
      <c r="O116" s="226"/>
      <c r="P116" s="227">
        <f>SUM(P117:P137)</f>
        <v>0</v>
      </c>
      <c r="Q116" s="226"/>
      <c r="R116" s="227">
        <f>SUM(R117:R137)</f>
        <v>13.573269100000001</v>
      </c>
      <c r="S116" s="226"/>
      <c r="T116" s="228">
        <f>SUM(T117:T137)</f>
        <v>0</v>
      </c>
      <c r="AR116" s="229" t="s">
        <v>86</v>
      </c>
      <c r="AT116" s="230" t="s">
        <v>77</v>
      </c>
      <c r="AU116" s="230" t="s">
        <v>88</v>
      </c>
      <c r="AY116" s="229" t="s">
        <v>133</v>
      </c>
      <c r="BK116" s="231">
        <f>SUM(BK117:BK137)</f>
        <v>0</v>
      </c>
    </row>
    <row r="117" s="1" customFormat="1" ht="25.5" customHeight="1">
      <c r="B117" s="47"/>
      <c r="C117" s="234" t="s">
        <v>86</v>
      </c>
      <c r="D117" s="234" t="s">
        <v>136</v>
      </c>
      <c r="E117" s="235" t="s">
        <v>204</v>
      </c>
      <c r="F117" s="236" t="s">
        <v>205</v>
      </c>
      <c r="G117" s="237" t="s">
        <v>206</v>
      </c>
      <c r="H117" s="238">
        <v>36.145000000000003</v>
      </c>
      <c r="I117" s="239"/>
      <c r="J117" s="240">
        <f>ROUND(I117*H117,2)</f>
        <v>0</v>
      </c>
      <c r="K117" s="236" t="s">
        <v>34</v>
      </c>
      <c r="L117" s="73"/>
      <c r="M117" s="241" t="s">
        <v>34</v>
      </c>
      <c r="N117" s="242" t="s">
        <v>49</v>
      </c>
      <c r="O117" s="48"/>
      <c r="P117" s="243">
        <f>O117*H117</f>
        <v>0</v>
      </c>
      <c r="Q117" s="243">
        <v>0.34198000000000001</v>
      </c>
      <c r="R117" s="243">
        <f>Q117*H117</f>
        <v>12.360867100000002</v>
      </c>
      <c r="S117" s="243">
        <v>0</v>
      </c>
      <c r="T117" s="244">
        <f>S117*H117</f>
        <v>0</v>
      </c>
      <c r="AR117" s="24" t="s">
        <v>152</v>
      </c>
      <c r="AT117" s="24" t="s">
        <v>136</v>
      </c>
      <c r="AU117" s="24" t="s">
        <v>147</v>
      </c>
      <c r="AY117" s="24" t="s">
        <v>133</v>
      </c>
      <c r="BE117" s="245">
        <f>IF(N117="základní",J117,0)</f>
        <v>0</v>
      </c>
      <c r="BF117" s="245">
        <f>IF(N117="snížená",J117,0)</f>
        <v>0</v>
      </c>
      <c r="BG117" s="245">
        <f>IF(N117="zákl. přenesená",J117,0)</f>
        <v>0</v>
      </c>
      <c r="BH117" s="245">
        <f>IF(N117="sníž. přenesená",J117,0)</f>
        <v>0</v>
      </c>
      <c r="BI117" s="245">
        <f>IF(N117="nulová",J117,0)</f>
        <v>0</v>
      </c>
      <c r="BJ117" s="24" t="s">
        <v>86</v>
      </c>
      <c r="BK117" s="245">
        <f>ROUND(I117*H117,2)</f>
        <v>0</v>
      </c>
      <c r="BL117" s="24" t="s">
        <v>152</v>
      </c>
      <c r="BM117" s="24" t="s">
        <v>207</v>
      </c>
    </row>
    <row r="118" s="1" customFormat="1">
      <c r="B118" s="47"/>
      <c r="C118" s="75"/>
      <c r="D118" s="252" t="s">
        <v>208</v>
      </c>
      <c r="E118" s="75"/>
      <c r="F118" s="253" t="s">
        <v>209</v>
      </c>
      <c r="G118" s="75"/>
      <c r="H118" s="75"/>
      <c r="I118" s="204"/>
      <c r="J118" s="75"/>
      <c r="K118" s="75"/>
      <c r="L118" s="73"/>
      <c r="M118" s="254"/>
      <c r="N118" s="48"/>
      <c r="O118" s="48"/>
      <c r="P118" s="48"/>
      <c r="Q118" s="48"/>
      <c r="R118" s="48"/>
      <c r="S118" s="48"/>
      <c r="T118" s="96"/>
      <c r="AT118" s="24" t="s">
        <v>208</v>
      </c>
      <c r="AU118" s="24" t="s">
        <v>147</v>
      </c>
    </row>
    <row r="119" s="12" customFormat="1">
      <c r="B119" s="255"/>
      <c r="C119" s="256"/>
      <c r="D119" s="252" t="s">
        <v>210</v>
      </c>
      <c r="E119" s="257" t="s">
        <v>34</v>
      </c>
      <c r="F119" s="258" t="s">
        <v>211</v>
      </c>
      <c r="G119" s="256"/>
      <c r="H119" s="259">
        <v>7.8710000000000004</v>
      </c>
      <c r="I119" s="260"/>
      <c r="J119" s="256"/>
      <c r="K119" s="256"/>
      <c r="L119" s="261"/>
      <c r="M119" s="262"/>
      <c r="N119" s="263"/>
      <c r="O119" s="263"/>
      <c r="P119" s="263"/>
      <c r="Q119" s="263"/>
      <c r="R119" s="263"/>
      <c r="S119" s="263"/>
      <c r="T119" s="264"/>
      <c r="AT119" s="265" t="s">
        <v>210</v>
      </c>
      <c r="AU119" s="265" t="s">
        <v>147</v>
      </c>
      <c r="AV119" s="12" t="s">
        <v>88</v>
      </c>
      <c r="AW119" s="12" t="s">
        <v>41</v>
      </c>
      <c r="AX119" s="12" t="s">
        <v>78</v>
      </c>
      <c r="AY119" s="265" t="s">
        <v>133</v>
      </c>
    </row>
    <row r="120" s="12" customFormat="1">
      <c r="B120" s="255"/>
      <c r="C120" s="256"/>
      <c r="D120" s="252" t="s">
        <v>210</v>
      </c>
      <c r="E120" s="257" t="s">
        <v>34</v>
      </c>
      <c r="F120" s="258" t="s">
        <v>212</v>
      </c>
      <c r="G120" s="256"/>
      <c r="H120" s="259">
        <v>-1.8180000000000001</v>
      </c>
      <c r="I120" s="260"/>
      <c r="J120" s="256"/>
      <c r="K120" s="256"/>
      <c r="L120" s="261"/>
      <c r="M120" s="262"/>
      <c r="N120" s="263"/>
      <c r="O120" s="263"/>
      <c r="P120" s="263"/>
      <c r="Q120" s="263"/>
      <c r="R120" s="263"/>
      <c r="S120" s="263"/>
      <c r="T120" s="264"/>
      <c r="AT120" s="265" t="s">
        <v>210</v>
      </c>
      <c r="AU120" s="265" t="s">
        <v>147</v>
      </c>
      <c r="AV120" s="12" t="s">
        <v>88</v>
      </c>
      <c r="AW120" s="12" t="s">
        <v>41</v>
      </c>
      <c r="AX120" s="12" t="s">
        <v>78</v>
      </c>
      <c r="AY120" s="265" t="s">
        <v>133</v>
      </c>
    </row>
    <row r="121" s="12" customFormat="1">
      <c r="B121" s="255"/>
      <c r="C121" s="256"/>
      <c r="D121" s="252" t="s">
        <v>210</v>
      </c>
      <c r="E121" s="257" t="s">
        <v>34</v>
      </c>
      <c r="F121" s="258" t="s">
        <v>213</v>
      </c>
      <c r="G121" s="256"/>
      <c r="H121" s="259">
        <v>13.880000000000001</v>
      </c>
      <c r="I121" s="260"/>
      <c r="J121" s="256"/>
      <c r="K121" s="256"/>
      <c r="L121" s="261"/>
      <c r="M121" s="262"/>
      <c r="N121" s="263"/>
      <c r="O121" s="263"/>
      <c r="P121" s="263"/>
      <c r="Q121" s="263"/>
      <c r="R121" s="263"/>
      <c r="S121" s="263"/>
      <c r="T121" s="264"/>
      <c r="AT121" s="265" t="s">
        <v>210</v>
      </c>
      <c r="AU121" s="265" t="s">
        <v>147</v>
      </c>
      <c r="AV121" s="12" t="s">
        <v>88</v>
      </c>
      <c r="AW121" s="12" t="s">
        <v>41</v>
      </c>
      <c r="AX121" s="12" t="s">
        <v>78</v>
      </c>
      <c r="AY121" s="265" t="s">
        <v>133</v>
      </c>
    </row>
    <row r="122" s="12" customFormat="1">
      <c r="B122" s="255"/>
      <c r="C122" s="256"/>
      <c r="D122" s="252" t="s">
        <v>210</v>
      </c>
      <c r="E122" s="257" t="s">
        <v>34</v>
      </c>
      <c r="F122" s="258" t="s">
        <v>214</v>
      </c>
      <c r="G122" s="256"/>
      <c r="H122" s="259">
        <v>-3.6360000000000001</v>
      </c>
      <c r="I122" s="260"/>
      <c r="J122" s="256"/>
      <c r="K122" s="256"/>
      <c r="L122" s="261"/>
      <c r="M122" s="262"/>
      <c r="N122" s="263"/>
      <c r="O122" s="263"/>
      <c r="P122" s="263"/>
      <c r="Q122" s="263"/>
      <c r="R122" s="263"/>
      <c r="S122" s="263"/>
      <c r="T122" s="264"/>
      <c r="AT122" s="265" t="s">
        <v>210</v>
      </c>
      <c r="AU122" s="265" t="s">
        <v>147</v>
      </c>
      <c r="AV122" s="12" t="s">
        <v>88</v>
      </c>
      <c r="AW122" s="12" t="s">
        <v>41</v>
      </c>
      <c r="AX122" s="12" t="s">
        <v>78</v>
      </c>
      <c r="AY122" s="265" t="s">
        <v>133</v>
      </c>
    </row>
    <row r="123" s="12" customFormat="1">
      <c r="B123" s="255"/>
      <c r="C123" s="256"/>
      <c r="D123" s="252" t="s">
        <v>210</v>
      </c>
      <c r="E123" s="257" t="s">
        <v>34</v>
      </c>
      <c r="F123" s="258" t="s">
        <v>215</v>
      </c>
      <c r="G123" s="256"/>
      <c r="H123" s="259">
        <v>13.26</v>
      </c>
      <c r="I123" s="260"/>
      <c r="J123" s="256"/>
      <c r="K123" s="256"/>
      <c r="L123" s="261"/>
      <c r="M123" s="262"/>
      <c r="N123" s="263"/>
      <c r="O123" s="263"/>
      <c r="P123" s="263"/>
      <c r="Q123" s="263"/>
      <c r="R123" s="263"/>
      <c r="S123" s="263"/>
      <c r="T123" s="264"/>
      <c r="AT123" s="265" t="s">
        <v>210</v>
      </c>
      <c r="AU123" s="265" t="s">
        <v>147</v>
      </c>
      <c r="AV123" s="12" t="s">
        <v>88</v>
      </c>
      <c r="AW123" s="12" t="s">
        <v>41</v>
      </c>
      <c r="AX123" s="12" t="s">
        <v>78</v>
      </c>
      <c r="AY123" s="265" t="s">
        <v>133</v>
      </c>
    </row>
    <row r="124" s="12" customFormat="1">
      <c r="B124" s="255"/>
      <c r="C124" s="256"/>
      <c r="D124" s="252" t="s">
        <v>210</v>
      </c>
      <c r="E124" s="257" t="s">
        <v>34</v>
      </c>
      <c r="F124" s="258" t="s">
        <v>216</v>
      </c>
      <c r="G124" s="256"/>
      <c r="H124" s="259">
        <v>7.6079999999999997</v>
      </c>
      <c r="I124" s="260"/>
      <c r="J124" s="256"/>
      <c r="K124" s="256"/>
      <c r="L124" s="261"/>
      <c r="M124" s="262"/>
      <c r="N124" s="263"/>
      <c r="O124" s="263"/>
      <c r="P124" s="263"/>
      <c r="Q124" s="263"/>
      <c r="R124" s="263"/>
      <c r="S124" s="263"/>
      <c r="T124" s="264"/>
      <c r="AT124" s="265" t="s">
        <v>210</v>
      </c>
      <c r="AU124" s="265" t="s">
        <v>147</v>
      </c>
      <c r="AV124" s="12" t="s">
        <v>88</v>
      </c>
      <c r="AW124" s="12" t="s">
        <v>41</v>
      </c>
      <c r="AX124" s="12" t="s">
        <v>78</v>
      </c>
      <c r="AY124" s="265" t="s">
        <v>133</v>
      </c>
    </row>
    <row r="125" s="12" customFormat="1">
      <c r="B125" s="255"/>
      <c r="C125" s="256"/>
      <c r="D125" s="252" t="s">
        <v>210</v>
      </c>
      <c r="E125" s="257" t="s">
        <v>34</v>
      </c>
      <c r="F125" s="258" t="s">
        <v>217</v>
      </c>
      <c r="G125" s="256"/>
      <c r="H125" s="259">
        <v>-1.02</v>
      </c>
      <c r="I125" s="260"/>
      <c r="J125" s="256"/>
      <c r="K125" s="256"/>
      <c r="L125" s="261"/>
      <c r="M125" s="262"/>
      <c r="N125" s="263"/>
      <c r="O125" s="263"/>
      <c r="P125" s="263"/>
      <c r="Q125" s="263"/>
      <c r="R125" s="263"/>
      <c r="S125" s="263"/>
      <c r="T125" s="264"/>
      <c r="AT125" s="265" t="s">
        <v>210</v>
      </c>
      <c r="AU125" s="265" t="s">
        <v>147</v>
      </c>
      <c r="AV125" s="12" t="s">
        <v>88</v>
      </c>
      <c r="AW125" s="12" t="s">
        <v>41</v>
      </c>
      <c r="AX125" s="12" t="s">
        <v>78</v>
      </c>
      <c r="AY125" s="265" t="s">
        <v>133</v>
      </c>
    </row>
    <row r="126" s="13" customFormat="1">
      <c r="B126" s="266"/>
      <c r="C126" s="267"/>
      <c r="D126" s="252" t="s">
        <v>210</v>
      </c>
      <c r="E126" s="268" t="s">
        <v>34</v>
      </c>
      <c r="F126" s="269" t="s">
        <v>218</v>
      </c>
      <c r="G126" s="267"/>
      <c r="H126" s="270">
        <v>36.145000000000003</v>
      </c>
      <c r="I126" s="271"/>
      <c r="J126" s="267"/>
      <c r="K126" s="267"/>
      <c r="L126" s="272"/>
      <c r="M126" s="273"/>
      <c r="N126" s="274"/>
      <c r="O126" s="274"/>
      <c r="P126" s="274"/>
      <c r="Q126" s="274"/>
      <c r="R126" s="274"/>
      <c r="S126" s="274"/>
      <c r="T126" s="275"/>
      <c r="AT126" s="276" t="s">
        <v>210</v>
      </c>
      <c r="AU126" s="276" t="s">
        <v>147</v>
      </c>
      <c r="AV126" s="13" t="s">
        <v>152</v>
      </c>
      <c r="AW126" s="13" t="s">
        <v>41</v>
      </c>
      <c r="AX126" s="13" t="s">
        <v>86</v>
      </c>
      <c r="AY126" s="276" t="s">
        <v>133</v>
      </c>
    </row>
    <row r="127" s="1" customFormat="1" ht="16.5" customHeight="1">
      <c r="B127" s="47"/>
      <c r="C127" s="234" t="s">
        <v>88</v>
      </c>
      <c r="D127" s="234" t="s">
        <v>136</v>
      </c>
      <c r="E127" s="235" t="s">
        <v>219</v>
      </c>
      <c r="F127" s="236" t="s">
        <v>220</v>
      </c>
      <c r="G127" s="237" t="s">
        <v>221</v>
      </c>
      <c r="H127" s="238">
        <v>0.28299999999999997</v>
      </c>
      <c r="I127" s="239"/>
      <c r="J127" s="240">
        <f>ROUND(I127*H127,2)</f>
        <v>0</v>
      </c>
      <c r="K127" s="236" t="s">
        <v>139</v>
      </c>
      <c r="L127" s="73"/>
      <c r="M127" s="241" t="s">
        <v>34</v>
      </c>
      <c r="N127" s="242" t="s">
        <v>49</v>
      </c>
      <c r="O127" s="48"/>
      <c r="P127" s="243">
        <f>O127*H127</f>
        <v>0</v>
      </c>
      <c r="Q127" s="243">
        <v>1.4139999999999999</v>
      </c>
      <c r="R127" s="243">
        <f>Q127*H127</f>
        <v>0.40016199999999996</v>
      </c>
      <c r="S127" s="243">
        <v>0</v>
      </c>
      <c r="T127" s="244">
        <f>S127*H127</f>
        <v>0</v>
      </c>
      <c r="AR127" s="24" t="s">
        <v>152</v>
      </c>
      <c r="AT127" s="24" t="s">
        <v>136</v>
      </c>
      <c r="AU127" s="24" t="s">
        <v>147</v>
      </c>
      <c r="AY127" s="24" t="s">
        <v>133</v>
      </c>
      <c r="BE127" s="245">
        <f>IF(N127="základní",J127,0)</f>
        <v>0</v>
      </c>
      <c r="BF127" s="245">
        <f>IF(N127="snížená",J127,0)</f>
        <v>0</v>
      </c>
      <c r="BG127" s="245">
        <f>IF(N127="zákl. přenesená",J127,0)</f>
        <v>0</v>
      </c>
      <c r="BH127" s="245">
        <f>IF(N127="sníž. přenesená",J127,0)</f>
        <v>0</v>
      </c>
      <c r="BI127" s="245">
        <f>IF(N127="nulová",J127,0)</f>
        <v>0</v>
      </c>
      <c r="BJ127" s="24" t="s">
        <v>86</v>
      </c>
      <c r="BK127" s="245">
        <f>ROUND(I127*H127,2)</f>
        <v>0</v>
      </c>
      <c r="BL127" s="24" t="s">
        <v>152</v>
      </c>
      <c r="BM127" s="24" t="s">
        <v>222</v>
      </c>
    </row>
    <row r="128" s="14" customFormat="1">
      <c r="B128" s="277"/>
      <c r="C128" s="278"/>
      <c r="D128" s="252" t="s">
        <v>210</v>
      </c>
      <c r="E128" s="279" t="s">
        <v>34</v>
      </c>
      <c r="F128" s="280" t="s">
        <v>223</v>
      </c>
      <c r="G128" s="278"/>
      <c r="H128" s="279" t="s">
        <v>34</v>
      </c>
      <c r="I128" s="281"/>
      <c r="J128" s="278"/>
      <c r="K128" s="278"/>
      <c r="L128" s="282"/>
      <c r="M128" s="283"/>
      <c r="N128" s="284"/>
      <c r="O128" s="284"/>
      <c r="P128" s="284"/>
      <c r="Q128" s="284"/>
      <c r="R128" s="284"/>
      <c r="S128" s="284"/>
      <c r="T128" s="285"/>
      <c r="AT128" s="286" t="s">
        <v>210</v>
      </c>
      <c r="AU128" s="286" t="s">
        <v>147</v>
      </c>
      <c r="AV128" s="14" t="s">
        <v>86</v>
      </c>
      <c r="AW128" s="14" t="s">
        <v>41</v>
      </c>
      <c r="AX128" s="14" t="s">
        <v>78</v>
      </c>
      <c r="AY128" s="286" t="s">
        <v>133</v>
      </c>
    </row>
    <row r="129" s="12" customFormat="1">
      <c r="B129" s="255"/>
      <c r="C129" s="256"/>
      <c r="D129" s="252" t="s">
        <v>210</v>
      </c>
      <c r="E129" s="257" t="s">
        <v>34</v>
      </c>
      <c r="F129" s="258" t="s">
        <v>224</v>
      </c>
      <c r="G129" s="256"/>
      <c r="H129" s="259">
        <v>0.28299999999999997</v>
      </c>
      <c r="I129" s="260"/>
      <c r="J129" s="256"/>
      <c r="K129" s="256"/>
      <c r="L129" s="261"/>
      <c r="M129" s="262"/>
      <c r="N129" s="263"/>
      <c r="O129" s="263"/>
      <c r="P129" s="263"/>
      <c r="Q129" s="263"/>
      <c r="R129" s="263"/>
      <c r="S129" s="263"/>
      <c r="T129" s="264"/>
      <c r="AT129" s="265" t="s">
        <v>210</v>
      </c>
      <c r="AU129" s="265" t="s">
        <v>147</v>
      </c>
      <c r="AV129" s="12" t="s">
        <v>88</v>
      </c>
      <c r="AW129" s="12" t="s">
        <v>41</v>
      </c>
      <c r="AX129" s="12" t="s">
        <v>86</v>
      </c>
      <c r="AY129" s="265" t="s">
        <v>133</v>
      </c>
    </row>
    <row r="130" s="1" customFormat="1" ht="25.5" customHeight="1">
      <c r="B130" s="47"/>
      <c r="C130" s="234" t="s">
        <v>147</v>
      </c>
      <c r="D130" s="234" t="s">
        <v>136</v>
      </c>
      <c r="E130" s="235" t="s">
        <v>225</v>
      </c>
      <c r="F130" s="236" t="s">
        <v>226</v>
      </c>
      <c r="G130" s="237" t="s">
        <v>227</v>
      </c>
      <c r="H130" s="238">
        <v>12</v>
      </c>
      <c r="I130" s="239"/>
      <c r="J130" s="240">
        <f>ROUND(I130*H130,2)</f>
        <v>0</v>
      </c>
      <c r="K130" s="236" t="s">
        <v>139</v>
      </c>
      <c r="L130" s="73"/>
      <c r="M130" s="241" t="s">
        <v>34</v>
      </c>
      <c r="N130" s="242" t="s">
        <v>49</v>
      </c>
      <c r="O130" s="48"/>
      <c r="P130" s="243">
        <f>O130*H130</f>
        <v>0</v>
      </c>
      <c r="Q130" s="243">
        <v>0.04555</v>
      </c>
      <c r="R130" s="243">
        <f>Q130*H130</f>
        <v>0.54659999999999997</v>
      </c>
      <c r="S130" s="243">
        <v>0</v>
      </c>
      <c r="T130" s="244">
        <f>S130*H130</f>
        <v>0</v>
      </c>
      <c r="AR130" s="24" t="s">
        <v>152</v>
      </c>
      <c r="AT130" s="24" t="s">
        <v>136</v>
      </c>
      <c r="AU130" s="24" t="s">
        <v>147</v>
      </c>
      <c r="AY130" s="24" t="s">
        <v>133</v>
      </c>
      <c r="BE130" s="245">
        <f>IF(N130="základní",J130,0)</f>
        <v>0</v>
      </c>
      <c r="BF130" s="245">
        <f>IF(N130="snížená",J130,0)</f>
        <v>0</v>
      </c>
      <c r="BG130" s="245">
        <f>IF(N130="zákl. přenesená",J130,0)</f>
        <v>0</v>
      </c>
      <c r="BH130" s="245">
        <f>IF(N130="sníž. přenesená",J130,0)</f>
        <v>0</v>
      </c>
      <c r="BI130" s="245">
        <f>IF(N130="nulová",J130,0)</f>
        <v>0</v>
      </c>
      <c r="BJ130" s="24" t="s">
        <v>86</v>
      </c>
      <c r="BK130" s="245">
        <f>ROUND(I130*H130,2)</f>
        <v>0</v>
      </c>
      <c r="BL130" s="24" t="s">
        <v>152</v>
      </c>
      <c r="BM130" s="24" t="s">
        <v>228</v>
      </c>
    </row>
    <row r="131" s="1" customFormat="1">
      <c r="B131" s="47"/>
      <c r="C131" s="75"/>
      <c r="D131" s="252" t="s">
        <v>208</v>
      </c>
      <c r="E131" s="75"/>
      <c r="F131" s="287" t="s">
        <v>229</v>
      </c>
      <c r="G131" s="75"/>
      <c r="H131" s="75"/>
      <c r="I131" s="204"/>
      <c r="J131" s="75"/>
      <c r="K131" s="75"/>
      <c r="L131" s="73"/>
      <c r="M131" s="254"/>
      <c r="N131" s="48"/>
      <c r="O131" s="48"/>
      <c r="P131" s="48"/>
      <c r="Q131" s="48"/>
      <c r="R131" s="48"/>
      <c r="S131" s="48"/>
      <c r="T131" s="96"/>
      <c r="AT131" s="24" t="s">
        <v>208</v>
      </c>
      <c r="AU131" s="24" t="s">
        <v>147</v>
      </c>
    </row>
    <row r="132" s="1" customFormat="1" ht="25.5" customHeight="1">
      <c r="B132" s="47"/>
      <c r="C132" s="234" t="s">
        <v>152</v>
      </c>
      <c r="D132" s="234" t="s">
        <v>136</v>
      </c>
      <c r="E132" s="235" t="s">
        <v>230</v>
      </c>
      <c r="F132" s="236" t="s">
        <v>231</v>
      </c>
      <c r="G132" s="237" t="s">
        <v>227</v>
      </c>
      <c r="H132" s="238">
        <v>4</v>
      </c>
      <c r="I132" s="239"/>
      <c r="J132" s="240">
        <f>ROUND(I132*H132,2)</f>
        <v>0</v>
      </c>
      <c r="K132" s="236" t="s">
        <v>139</v>
      </c>
      <c r="L132" s="73"/>
      <c r="M132" s="241" t="s">
        <v>34</v>
      </c>
      <c r="N132" s="242" t="s">
        <v>49</v>
      </c>
      <c r="O132" s="48"/>
      <c r="P132" s="243">
        <f>O132*H132</f>
        <v>0</v>
      </c>
      <c r="Q132" s="243">
        <v>0.063549999999999995</v>
      </c>
      <c r="R132" s="243">
        <f>Q132*H132</f>
        <v>0.25419999999999998</v>
      </c>
      <c r="S132" s="243">
        <v>0</v>
      </c>
      <c r="T132" s="244">
        <f>S132*H132</f>
        <v>0</v>
      </c>
      <c r="AR132" s="24" t="s">
        <v>152</v>
      </c>
      <c r="AT132" s="24" t="s">
        <v>136</v>
      </c>
      <c r="AU132" s="24" t="s">
        <v>147</v>
      </c>
      <c r="AY132" s="24" t="s">
        <v>133</v>
      </c>
      <c r="BE132" s="245">
        <f>IF(N132="základní",J132,0)</f>
        <v>0</v>
      </c>
      <c r="BF132" s="245">
        <f>IF(N132="snížená",J132,0)</f>
        <v>0</v>
      </c>
      <c r="BG132" s="245">
        <f>IF(N132="zákl. přenesená",J132,0)</f>
        <v>0</v>
      </c>
      <c r="BH132" s="245">
        <f>IF(N132="sníž. přenesená",J132,0)</f>
        <v>0</v>
      </c>
      <c r="BI132" s="245">
        <f>IF(N132="nulová",J132,0)</f>
        <v>0</v>
      </c>
      <c r="BJ132" s="24" t="s">
        <v>86</v>
      </c>
      <c r="BK132" s="245">
        <f>ROUND(I132*H132,2)</f>
        <v>0</v>
      </c>
      <c r="BL132" s="24" t="s">
        <v>152</v>
      </c>
      <c r="BM132" s="24" t="s">
        <v>232</v>
      </c>
    </row>
    <row r="133" s="1" customFormat="1">
      <c r="B133" s="47"/>
      <c r="C133" s="75"/>
      <c r="D133" s="252" t="s">
        <v>208</v>
      </c>
      <c r="E133" s="75"/>
      <c r="F133" s="287" t="s">
        <v>229</v>
      </c>
      <c r="G133" s="75"/>
      <c r="H133" s="75"/>
      <c r="I133" s="204"/>
      <c r="J133" s="75"/>
      <c r="K133" s="75"/>
      <c r="L133" s="73"/>
      <c r="M133" s="254"/>
      <c r="N133" s="48"/>
      <c r="O133" s="48"/>
      <c r="P133" s="48"/>
      <c r="Q133" s="48"/>
      <c r="R133" s="48"/>
      <c r="S133" s="48"/>
      <c r="T133" s="96"/>
      <c r="AT133" s="24" t="s">
        <v>208</v>
      </c>
      <c r="AU133" s="24" t="s">
        <v>147</v>
      </c>
    </row>
    <row r="134" s="1" customFormat="1" ht="25.5" customHeight="1">
      <c r="B134" s="47"/>
      <c r="C134" s="234" t="s">
        <v>132</v>
      </c>
      <c r="D134" s="234" t="s">
        <v>136</v>
      </c>
      <c r="E134" s="235" t="s">
        <v>233</v>
      </c>
      <c r="F134" s="236" t="s">
        <v>234</v>
      </c>
      <c r="G134" s="237" t="s">
        <v>235</v>
      </c>
      <c r="H134" s="238">
        <v>44</v>
      </c>
      <c r="I134" s="239"/>
      <c r="J134" s="240">
        <f>ROUND(I134*H134,2)</f>
        <v>0</v>
      </c>
      <c r="K134" s="236" t="s">
        <v>139</v>
      </c>
      <c r="L134" s="73"/>
      <c r="M134" s="241" t="s">
        <v>34</v>
      </c>
      <c r="N134" s="242" t="s">
        <v>49</v>
      </c>
      <c r="O134" s="48"/>
      <c r="P134" s="243">
        <f>O134*H134</f>
        <v>0</v>
      </c>
      <c r="Q134" s="243">
        <v>0.00025999999999999998</v>
      </c>
      <c r="R134" s="243">
        <f>Q134*H134</f>
        <v>0.011439999999999999</v>
      </c>
      <c r="S134" s="243">
        <v>0</v>
      </c>
      <c r="T134" s="244">
        <f>S134*H134</f>
        <v>0</v>
      </c>
      <c r="AR134" s="24" t="s">
        <v>152</v>
      </c>
      <c r="AT134" s="24" t="s">
        <v>136</v>
      </c>
      <c r="AU134" s="24" t="s">
        <v>147</v>
      </c>
      <c r="AY134" s="24" t="s">
        <v>133</v>
      </c>
      <c r="BE134" s="245">
        <f>IF(N134="základní",J134,0)</f>
        <v>0</v>
      </c>
      <c r="BF134" s="245">
        <f>IF(N134="snížená",J134,0)</f>
        <v>0</v>
      </c>
      <c r="BG134" s="245">
        <f>IF(N134="zákl. přenesená",J134,0)</f>
        <v>0</v>
      </c>
      <c r="BH134" s="245">
        <f>IF(N134="sníž. přenesená",J134,0)</f>
        <v>0</v>
      </c>
      <c r="BI134" s="245">
        <f>IF(N134="nulová",J134,0)</f>
        <v>0</v>
      </c>
      <c r="BJ134" s="24" t="s">
        <v>86</v>
      </c>
      <c r="BK134" s="245">
        <f>ROUND(I134*H134,2)</f>
        <v>0</v>
      </c>
      <c r="BL134" s="24" t="s">
        <v>152</v>
      </c>
      <c r="BM134" s="24" t="s">
        <v>236</v>
      </c>
    </row>
    <row r="135" s="12" customFormat="1">
      <c r="B135" s="255"/>
      <c r="C135" s="256"/>
      <c r="D135" s="252" t="s">
        <v>210</v>
      </c>
      <c r="E135" s="257" t="s">
        <v>34</v>
      </c>
      <c r="F135" s="258" t="s">
        <v>237</v>
      </c>
      <c r="G135" s="256"/>
      <c r="H135" s="259">
        <v>30</v>
      </c>
      <c r="I135" s="260"/>
      <c r="J135" s="256"/>
      <c r="K135" s="256"/>
      <c r="L135" s="261"/>
      <c r="M135" s="262"/>
      <c r="N135" s="263"/>
      <c r="O135" s="263"/>
      <c r="P135" s="263"/>
      <c r="Q135" s="263"/>
      <c r="R135" s="263"/>
      <c r="S135" s="263"/>
      <c r="T135" s="264"/>
      <c r="AT135" s="265" t="s">
        <v>210</v>
      </c>
      <c r="AU135" s="265" t="s">
        <v>147</v>
      </c>
      <c r="AV135" s="12" t="s">
        <v>88</v>
      </c>
      <c r="AW135" s="12" t="s">
        <v>41</v>
      </c>
      <c r="AX135" s="12" t="s">
        <v>78</v>
      </c>
      <c r="AY135" s="265" t="s">
        <v>133</v>
      </c>
    </row>
    <row r="136" s="12" customFormat="1">
      <c r="B136" s="255"/>
      <c r="C136" s="256"/>
      <c r="D136" s="252" t="s">
        <v>210</v>
      </c>
      <c r="E136" s="257" t="s">
        <v>34</v>
      </c>
      <c r="F136" s="258" t="s">
        <v>238</v>
      </c>
      <c r="G136" s="256"/>
      <c r="H136" s="259">
        <v>14</v>
      </c>
      <c r="I136" s="260"/>
      <c r="J136" s="256"/>
      <c r="K136" s="256"/>
      <c r="L136" s="261"/>
      <c r="M136" s="262"/>
      <c r="N136" s="263"/>
      <c r="O136" s="263"/>
      <c r="P136" s="263"/>
      <c r="Q136" s="263"/>
      <c r="R136" s="263"/>
      <c r="S136" s="263"/>
      <c r="T136" s="264"/>
      <c r="AT136" s="265" t="s">
        <v>210</v>
      </c>
      <c r="AU136" s="265" t="s">
        <v>147</v>
      </c>
      <c r="AV136" s="12" t="s">
        <v>88</v>
      </c>
      <c r="AW136" s="12" t="s">
        <v>41</v>
      </c>
      <c r="AX136" s="12" t="s">
        <v>78</v>
      </c>
      <c r="AY136" s="265" t="s">
        <v>133</v>
      </c>
    </row>
    <row r="137" s="13" customFormat="1">
      <c r="B137" s="266"/>
      <c r="C137" s="267"/>
      <c r="D137" s="252" t="s">
        <v>210</v>
      </c>
      <c r="E137" s="268" t="s">
        <v>34</v>
      </c>
      <c r="F137" s="269" t="s">
        <v>218</v>
      </c>
      <c r="G137" s="267"/>
      <c r="H137" s="270">
        <v>44</v>
      </c>
      <c r="I137" s="271"/>
      <c r="J137" s="267"/>
      <c r="K137" s="267"/>
      <c r="L137" s="272"/>
      <c r="M137" s="273"/>
      <c r="N137" s="274"/>
      <c r="O137" s="274"/>
      <c r="P137" s="274"/>
      <c r="Q137" s="274"/>
      <c r="R137" s="274"/>
      <c r="S137" s="274"/>
      <c r="T137" s="275"/>
      <c r="AT137" s="276" t="s">
        <v>210</v>
      </c>
      <c r="AU137" s="276" t="s">
        <v>147</v>
      </c>
      <c r="AV137" s="13" t="s">
        <v>152</v>
      </c>
      <c r="AW137" s="13" t="s">
        <v>41</v>
      </c>
      <c r="AX137" s="13" t="s">
        <v>86</v>
      </c>
      <c r="AY137" s="276" t="s">
        <v>133</v>
      </c>
    </row>
    <row r="138" s="11" customFormat="1" ht="29.88" customHeight="1">
      <c r="B138" s="218"/>
      <c r="C138" s="219"/>
      <c r="D138" s="220" t="s">
        <v>77</v>
      </c>
      <c r="E138" s="232" t="s">
        <v>152</v>
      </c>
      <c r="F138" s="232" t="s">
        <v>239</v>
      </c>
      <c r="G138" s="219"/>
      <c r="H138" s="219"/>
      <c r="I138" s="222"/>
      <c r="J138" s="233">
        <f>BK138</f>
        <v>0</v>
      </c>
      <c r="K138" s="219"/>
      <c r="L138" s="224"/>
      <c r="M138" s="225"/>
      <c r="N138" s="226"/>
      <c r="O138" s="226"/>
      <c r="P138" s="227">
        <f>P139+P151</f>
        <v>0</v>
      </c>
      <c r="Q138" s="226"/>
      <c r="R138" s="227">
        <f>R139+R151</f>
        <v>0.62635118000000001</v>
      </c>
      <c r="S138" s="226"/>
      <c r="T138" s="228">
        <f>T139+T151</f>
        <v>0</v>
      </c>
      <c r="AR138" s="229" t="s">
        <v>86</v>
      </c>
      <c r="AT138" s="230" t="s">
        <v>77</v>
      </c>
      <c r="AU138" s="230" t="s">
        <v>86</v>
      </c>
      <c r="AY138" s="229" t="s">
        <v>133</v>
      </c>
      <c r="BK138" s="231">
        <f>BK139+BK151</f>
        <v>0</v>
      </c>
    </row>
    <row r="139" s="11" customFormat="1" ht="14.88" customHeight="1">
      <c r="B139" s="218"/>
      <c r="C139" s="219"/>
      <c r="D139" s="220" t="s">
        <v>77</v>
      </c>
      <c r="E139" s="232" t="s">
        <v>240</v>
      </c>
      <c r="F139" s="232" t="s">
        <v>241</v>
      </c>
      <c r="G139" s="219"/>
      <c r="H139" s="219"/>
      <c r="I139" s="222"/>
      <c r="J139" s="233">
        <f>BK139</f>
        <v>0</v>
      </c>
      <c r="K139" s="219"/>
      <c r="L139" s="224"/>
      <c r="M139" s="225"/>
      <c r="N139" s="226"/>
      <c r="O139" s="226"/>
      <c r="P139" s="227">
        <f>SUM(P140:P150)</f>
        <v>0</v>
      </c>
      <c r="Q139" s="226"/>
      <c r="R139" s="227">
        <f>SUM(R140:R150)</f>
        <v>0.18685403000000003</v>
      </c>
      <c r="S139" s="226"/>
      <c r="T139" s="228">
        <f>SUM(T140:T150)</f>
        <v>0</v>
      </c>
      <c r="AR139" s="229" t="s">
        <v>86</v>
      </c>
      <c r="AT139" s="230" t="s">
        <v>77</v>
      </c>
      <c r="AU139" s="230" t="s">
        <v>88</v>
      </c>
      <c r="AY139" s="229" t="s">
        <v>133</v>
      </c>
      <c r="BK139" s="231">
        <f>SUM(BK140:BK150)</f>
        <v>0</v>
      </c>
    </row>
    <row r="140" s="1" customFormat="1" ht="25.5" customHeight="1">
      <c r="B140" s="47"/>
      <c r="C140" s="234" t="s">
        <v>161</v>
      </c>
      <c r="D140" s="234" t="s">
        <v>136</v>
      </c>
      <c r="E140" s="235" t="s">
        <v>242</v>
      </c>
      <c r="F140" s="236" t="s">
        <v>243</v>
      </c>
      <c r="G140" s="237" t="s">
        <v>244</v>
      </c>
      <c r="H140" s="238">
        <v>0.16700000000000001</v>
      </c>
      <c r="I140" s="239"/>
      <c r="J140" s="240">
        <f>ROUND(I140*H140,2)</f>
        <v>0</v>
      </c>
      <c r="K140" s="236" t="s">
        <v>139</v>
      </c>
      <c r="L140" s="73"/>
      <c r="M140" s="241" t="s">
        <v>34</v>
      </c>
      <c r="N140" s="242" t="s">
        <v>49</v>
      </c>
      <c r="O140" s="48"/>
      <c r="P140" s="243">
        <f>O140*H140</f>
        <v>0</v>
      </c>
      <c r="Q140" s="243">
        <v>0.017090000000000001</v>
      </c>
      <c r="R140" s="243">
        <f>Q140*H140</f>
        <v>0.0028540300000000005</v>
      </c>
      <c r="S140" s="243">
        <v>0</v>
      </c>
      <c r="T140" s="244">
        <f>S140*H140</f>
        <v>0</v>
      </c>
      <c r="AR140" s="24" t="s">
        <v>152</v>
      </c>
      <c r="AT140" s="24" t="s">
        <v>136</v>
      </c>
      <c r="AU140" s="24" t="s">
        <v>147</v>
      </c>
      <c r="AY140" s="24" t="s">
        <v>133</v>
      </c>
      <c r="BE140" s="245">
        <f>IF(N140="základní",J140,0)</f>
        <v>0</v>
      </c>
      <c r="BF140" s="245">
        <f>IF(N140="snížená",J140,0)</f>
        <v>0</v>
      </c>
      <c r="BG140" s="245">
        <f>IF(N140="zákl. přenesená",J140,0)</f>
        <v>0</v>
      </c>
      <c r="BH140" s="245">
        <f>IF(N140="sníž. přenesená",J140,0)</f>
        <v>0</v>
      </c>
      <c r="BI140" s="245">
        <f>IF(N140="nulová",J140,0)</f>
        <v>0</v>
      </c>
      <c r="BJ140" s="24" t="s">
        <v>86</v>
      </c>
      <c r="BK140" s="245">
        <f>ROUND(I140*H140,2)</f>
        <v>0</v>
      </c>
      <c r="BL140" s="24" t="s">
        <v>152</v>
      </c>
      <c r="BM140" s="24" t="s">
        <v>245</v>
      </c>
    </row>
    <row r="141" s="1" customFormat="1">
      <c r="B141" s="47"/>
      <c r="C141" s="75"/>
      <c r="D141" s="252" t="s">
        <v>208</v>
      </c>
      <c r="E141" s="75"/>
      <c r="F141" s="253" t="s">
        <v>246</v>
      </c>
      <c r="G141" s="75"/>
      <c r="H141" s="75"/>
      <c r="I141" s="204"/>
      <c r="J141" s="75"/>
      <c r="K141" s="75"/>
      <c r="L141" s="73"/>
      <c r="M141" s="254"/>
      <c r="N141" s="48"/>
      <c r="O141" s="48"/>
      <c r="P141" s="48"/>
      <c r="Q141" s="48"/>
      <c r="R141" s="48"/>
      <c r="S141" s="48"/>
      <c r="T141" s="96"/>
      <c r="AT141" s="24" t="s">
        <v>208</v>
      </c>
      <c r="AU141" s="24" t="s">
        <v>147</v>
      </c>
    </row>
    <row r="142" s="12" customFormat="1">
      <c r="B142" s="255"/>
      <c r="C142" s="256"/>
      <c r="D142" s="252" t="s">
        <v>210</v>
      </c>
      <c r="E142" s="257" t="s">
        <v>34</v>
      </c>
      <c r="F142" s="258" t="s">
        <v>247</v>
      </c>
      <c r="G142" s="256"/>
      <c r="H142" s="259">
        <v>0.155</v>
      </c>
      <c r="I142" s="260"/>
      <c r="J142" s="256"/>
      <c r="K142" s="256"/>
      <c r="L142" s="261"/>
      <c r="M142" s="262"/>
      <c r="N142" s="263"/>
      <c r="O142" s="263"/>
      <c r="P142" s="263"/>
      <c r="Q142" s="263"/>
      <c r="R142" s="263"/>
      <c r="S142" s="263"/>
      <c r="T142" s="264"/>
      <c r="AT142" s="265" t="s">
        <v>210</v>
      </c>
      <c r="AU142" s="265" t="s">
        <v>147</v>
      </c>
      <c r="AV142" s="12" t="s">
        <v>88</v>
      </c>
      <c r="AW142" s="12" t="s">
        <v>41</v>
      </c>
      <c r="AX142" s="12" t="s">
        <v>78</v>
      </c>
      <c r="AY142" s="265" t="s">
        <v>133</v>
      </c>
    </row>
    <row r="143" s="12" customFormat="1">
      <c r="B143" s="255"/>
      <c r="C143" s="256"/>
      <c r="D143" s="252" t="s">
        <v>210</v>
      </c>
      <c r="E143" s="257" t="s">
        <v>34</v>
      </c>
      <c r="F143" s="258" t="s">
        <v>248</v>
      </c>
      <c r="G143" s="256"/>
      <c r="H143" s="259">
        <v>0.012</v>
      </c>
      <c r="I143" s="260"/>
      <c r="J143" s="256"/>
      <c r="K143" s="256"/>
      <c r="L143" s="261"/>
      <c r="M143" s="262"/>
      <c r="N143" s="263"/>
      <c r="O143" s="263"/>
      <c r="P143" s="263"/>
      <c r="Q143" s="263"/>
      <c r="R143" s="263"/>
      <c r="S143" s="263"/>
      <c r="T143" s="264"/>
      <c r="AT143" s="265" t="s">
        <v>210</v>
      </c>
      <c r="AU143" s="265" t="s">
        <v>147</v>
      </c>
      <c r="AV143" s="12" t="s">
        <v>88</v>
      </c>
      <c r="AW143" s="12" t="s">
        <v>41</v>
      </c>
      <c r="AX143" s="12" t="s">
        <v>78</v>
      </c>
      <c r="AY143" s="265" t="s">
        <v>133</v>
      </c>
    </row>
    <row r="144" s="13" customFormat="1">
      <c r="B144" s="266"/>
      <c r="C144" s="267"/>
      <c r="D144" s="252" t="s">
        <v>210</v>
      </c>
      <c r="E144" s="268" t="s">
        <v>34</v>
      </c>
      <c r="F144" s="269" t="s">
        <v>218</v>
      </c>
      <c r="G144" s="267"/>
      <c r="H144" s="270">
        <v>0.16700000000000001</v>
      </c>
      <c r="I144" s="271"/>
      <c r="J144" s="267"/>
      <c r="K144" s="267"/>
      <c r="L144" s="272"/>
      <c r="M144" s="273"/>
      <c r="N144" s="274"/>
      <c r="O144" s="274"/>
      <c r="P144" s="274"/>
      <c r="Q144" s="274"/>
      <c r="R144" s="274"/>
      <c r="S144" s="274"/>
      <c r="T144" s="275"/>
      <c r="AT144" s="276" t="s">
        <v>210</v>
      </c>
      <c r="AU144" s="276" t="s">
        <v>147</v>
      </c>
      <c r="AV144" s="13" t="s">
        <v>152</v>
      </c>
      <c r="AW144" s="13" t="s">
        <v>41</v>
      </c>
      <c r="AX144" s="13" t="s">
        <v>86</v>
      </c>
      <c r="AY144" s="276" t="s">
        <v>133</v>
      </c>
    </row>
    <row r="145" s="1" customFormat="1" ht="16.5" customHeight="1">
      <c r="B145" s="47"/>
      <c r="C145" s="288" t="s">
        <v>249</v>
      </c>
      <c r="D145" s="288" t="s">
        <v>250</v>
      </c>
      <c r="E145" s="289" t="s">
        <v>251</v>
      </c>
      <c r="F145" s="290" t="s">
        <v>252</v>
      </c>
      <c r="G145" s="291" t="s">
        <v>244</v>
      </c>
      <c r="H145" s="292">
        <v>0.17100000000000001</v>
      </c>
      <c r="I145" s="293"/>
      <c r="J145" s="294">
        <f>ROUND(I145*H145,2)</f>
        <v>0</v>
      </c>
      <c r="K145" s="290" t="s">
        <v>139</v>
      </c>
      <c r="L145" s="295"/>
      <c r="M145" s="296" t="s">
        <v>34</v>
      </c>
      <c r="N145" s="297" t="s">
        <v>49</v>
      </c>
      <c r="O145" s="48"/>
      <c r="P145" s="243">
        <f>O145*H145</f>
        <v>0</v>
      </c>
      <c r="Q145" s="243">
        <v>1</v>
      </c>
      <c r="R145" s="243">
        <f>Q145*H145</f>
        <v>0.17100000000000001</v>
      </c>
      <c r="S145" s="243">
        <v>0</v>
      </c>
      <c r="T145" s="244">
        <f>S145*H145</f>
        <v>0</v>
      </c>
      <c r="AR145" s="24" t="s">
        <v>253</v>
      </c>
      <c r="AT145" s="24" t="s">
        <v>250</v>
      </c>
      <c r="AU145" s="24" t="s">
        <v>147</v>
      </c>
      <c r="AY145" s="24" t="s">
        <v>133</v>
      </c>
      <c r="BE145" s="245">
        <f>IF(N145="základní",J145,0)</f>
        <v>0</v>
      </c>
      <c r="BF145" s="245">
        <f>IF(N145="snížená",J145,0)</f>
        <v>0</v>
      </c>
      <c r="BG145" s="245">
        <f>IF(N145="zákl. přenesená",J145,0)</f>
        <v>0</v>
      </c>
      <c r="BH145" s="245">
        <f>IF(N145="sníž. přenesená",J145,0)</f>
        <v>0</v>
      </c>
      <c r="BI145" s="245">
        <f>IF(N145="nulová",J145,0)</f>
        <v>0</v>
      </c>
      <c r="BJ145" s="24" t="s">
        <v>86</v>
      </c>
      <c r="BK145" s="245">
        <f>ROUND(I145*H145,2)</f>
        <v>0</v>
      </c>
      <c r="BL145" s="24" t="s">
        <v>152</v>
      </c>
      <c r="BM145" s="24" t="s">
        <v>254</v>
      </c>
    </row>
    <row r="146" s="12" customFormat="1">
      <c r="B146" s="255"/>
      <c r="C146" s="256"/>
      <c r="D146" s="252" t="s">
        <v>210</v>
      </c>
      <c r="E146" s="257" t="s">
        <v>34</v>
      </c>
      <c r="F146" s="258" t="s">
        <v>247</v>
      </c>
      <c r="G146" s="256"/>
      <c r="H146" s="259">
        <v>0.155</v>
      </c>
      <c r="I146" s="260"/>
      <c r="J146" s="256"/>
      <c r="K146" s="256"/>
      <c r="L146" s="261"/>
      <c r="M146" s="262"/>
      <c r="N146" s="263"/>
      <c r="O146" s="263"/>
      <c r="P146" s="263"/>
      <c r="Q146" s="263"/>
      <c r="R146" s="263"/>
      <c r="S146" s="263"/>
      <c r="T146" s="264"/>
      <c r="AT146" s="265" t="s">
        <v>210</v>
      </c>
      <c r="AU146" s="265" t="s">
        <v>147</v>
      </c>
      <c r="AV146" s="12" t="s">
        <v>88</v>
      </c>
      <c r="AW146" s="12" t="s">
        <v>41</v>
      </c>
      <c r="AX146" s="12" t="s">
        <v>86</v>
      </c>
      <c r="AY146" s="265" t="s">
        <v>133</v>
      </c>
    </row>
    <row r="147" s="12" customFormat="1">
      <c r="B147" s="255"/>
      <c r="C147" s="256"/>
      <c r="D147" s="252" t="s">
        <v>210</v>
      </c>
      <c r="E147" s="256"/>
      <c r="F147" s="258" t="s">
        <v>255</v>
      </c>
      <c r="G147" s="256"/>
      <c r="H147" s="259">
        <v>0.17100000000000001</v>
      </c>
      <c r="I147" s="260"/>
      <c r="J147" s="256"/>
      <c r="K147" s="256"/>
      <c r="L147" s="261"/>
      <c r="M147" s="262"/>
      <c r="N147" s="263"/>
      <c r="O147" s="263"/>
      <c r="P147" s="263"/>
      <c r="Q147" s="263"/>
      <c r="R147" s="263"/>
      <c r="S147" s="263"/>
      <c r="T147" s="264"/>
      <c r="AT147" s="265" t="s">
        <v>210</v>
      </c>
      <c r="AU147" s="265" t="s">
        <v>147</v>
      </c>
      <c r="AV147" s="12" t="s">
        <v>88</v>
      </c>
      <c r="AW147" s="12" t="s">
        <v>6</v>
      </c>
      <c r="AX147" s="12" t="s">
        <v>86</v>
      </c>
      <c r="AY147" s="265" t="s">
        <v>133</v>
      </c>
    </row>
    <row r="148" s="1" customFormat="1" ht="16.5" customHeight="1">
      <c r="B148" s="47"/>
      <c r="C148" s="288" t="s">
        <v>253</v>
      </c>
      <c r="D148" s="288" t="s">
        <v>250</v>
      </c>
      <c r="E148" s="289" t="s">
        <v>256</v>
      </c>
      <c r="F148" s="290" t="s">
        <v>257</v>
      </c>
      <c r="G148" s="291" t="s">
        <v>244</v>
      </c>
      <c r="H148" s="292">
        <v>0.012999999999999999</v>
      </c>
      <c r="I148" s="293"/>
      <c r="J148" s="294">
        <f>ROUND(I148*H148,2)</f>
        <v>0</v>
      </c>
      <c r="K148" s="290" t="s">
        <v>34</v>
      </c>
      <c r="L148" s="295"/>
      <c r="M148" s="296" t="s">
        <v>34</v>
      </c>
      <c r="N148" s="297" t="s">
        <v>49</v>
      </c>
      <c r="O148" s="48"/>
      <c r="P148" s="243">
        <f>O148*H148</f>
        <v>0</v>
      </c>
      <c r="Q148" s="243">
        <v>1</v>
      </c>
      <c r="R148" s="243">
        <f>Q148*H148</f>
        <v>0.012999999999999999</v>
      </c>
      <c r="S148" s="243">
        <v>0</v>
      </c>
      <c r="T148" s="244">
        <f>S148*H148</f>
        <v>0</v>
      </c>
      <c r="AR148" s="24" t="s">
        <v>253</v>
      </c>
      <c r="AT148" s="24" t="s">
        <v>250</v>
      </c>
      <c r="AU148" s="24" t="s">
        <v>147</v>
      </c>
      <c r="AY148" s="24" t="s">
        <v>133</v>
      </c>
      <c r="BE148" s="245">
        <f>IF(N148="základní",J148,0)</f>
        <v>0</v>
      </c>
      <c r="BF148" s="245">
        <f>IF(N148="snížená",J148,0)</f>
        <v>0</v>
      </c>
      <c r="BG148" s="245">
        <f>IF(N148="zákl. přenesená",J148,0)</f>
        <v>0</v>
      </c>
      <c r="BH148" s="245">
        <f>IF(N148="sníž. přenesená",J148,0)</f>
        <v>0</v>
      </c>
      <c r="BI148" s="245">
        <f>IF(N148="nulová",J148,0)</f>
        <v>0</v>
      </c>
      <c r="BJ148" s="24" t="s">
        <v>86</v>
      </c>
      <c r="BK148" s="245">
        <f>ROUND(I148*H148,2)</f>
        <v>0</v>
      </c>
      <c r="BL148" s="24" t="s">
        <v>152</v>
      </c>
      <c r="BM148" s="24" t="s">
        <v>258</v>
      </c>
    </row>
    <row r="149" s="12" customFormat="1">
      <c r="B149" s="255"/>
      <c r="C149" s="256"/>
      <c r="D149" s="252" t="s">
        <v>210</v>
      </c>
      <c r="E149" s="257" t="s">
        <v>34</v>
      </c>
      <c r="F149" s="258" t="s">
        <v>248</v>
      </c>
      <c r="G149" s="256"/>
      <c r="H149" s="259">
        <v>0.012</v>
      </c>
      <c r="I149" s="260"/>
      <c r="J149" s="256"/>
      <c r="K149" s="256"/>
      <c r="L149" s="261"/>
      <c r="M149" s="262"/>
      <c r="N149" s="263"/>
      <c r="O149" s="263"/>
      <c r="P149" s="263"/>
      <c r="Q149" s="263"/>
      <c r="R149" s="263"/>
      <c r="S149" s="263"/>
      <c r="T149" s="264"/>
      <c r="AT149" s="265" t="s">
        <v>210</v>
      </c>
      <c r="AU149" s="265" t="s">
        <v>147</v>
      </c>
      <c r="AV149" s="12" t="s">
        <v>88</v>
      </c>
      <c r="AW149" s="12" t="s">
        <v>41</v>
      </c>
      <c r="AX149" s="12" t="s">
        <v>86</v>
      </c>
      <c r="AY149" s="265" t="s">
        <v>133</v>
      </c>
    </row>
    <row r="150" s="12" customFormat="1">
      <c r="B150" s="255"/>
      <c r="C150" s="256"/>
      <c r="D150" s="252" t="s">
        <v>210</v>
      </c>
      <c r="E150" s="256"/>
      <c r="F150" s="258" t="s">
        <v>259</v>
      </c>
      <c r="G150" s="256"/>
      <c r="H150" s="259">
        <v>0.012999999999999999</v>
      </c>
      <c r="I150" s="260"/>
      <c r="J150" s="256"/>
      <c r="K150" s="256"/>
      <c r="L150" s="261"/>
      <c r="M150" s="262"/>
      <c r="N150" s="263"/>
      <c r="O150" s="263"/>
      <c r="P150" s="263"/>
      <c r="Q150" s="263"/>
      <c r="R150" s="263"/>
      <c r="S150" s="263"/>
      <c r="T150" s="264"/>
      <c r="AT150" s="265" t="s">
        <v>210</v>
      </c>
      <c r="AU150" s="265" t="s">
        <v>147</v>
      </c>
      <c r="AV150" s="12" t="s">
        <v>88</v>
      </c>
      <c r="AW150" s="12" t="s">
        <v>6</v>
      </c>
      <c r="AX150" s="12" t="s">
        <v>86</v>
      </c>
      <c r="AY150" s="265" t="s">
        <v>133</v>
      </c>
    </row>
    <row r="151" s="11" customFormat="1" ht="22.32" customHeight="1">
      <c r="B151" s="218"/>
      <c r="C151" s="219"/>
      <c r="D151" s="220" t="s">
        <v>77</v>
      </c>
      <c r="E151" s="232" t="s">
        <v>260</v>
      </c>
      <c r="F151" s="232" t="s">
        <v>261</v>
      </c>
      <c r="G151" s="219"/>
      <c r="H151" s="219"/>
      <c r="I151" s="222"/>
      <c r="J151" s="233">
        <f>BK151</f>
        <v>0</v>
      </c>
      <c r="K151" s="219"/>
      <c r="L151" s="224"/>
      <c r="M151" s="225"/>
      <c r="N151" s="226"/>
      <c r="O151" s="226"/>
      <c r="P151" s="227">
        <f>SUM(P152:P168)</f>
        <v>0</v>
      </c>
      <c r="Q151" s="226"/>
      <c r="R151" s="227">
        <f>SUM(R152:R168)</f>
        <v>0.43949715</v>
      </c>
      <c r="S151" s="226"/>
      <c r="T151" s="228">
        <f>SUM(T152:T168)</f>
        <v>0</v>
      </c>
      <c r="AR151" s="229" t="s">
        <v>86</v>
      </c>
      <c r="AT151" s="230" t="s">
        <v>77</v>
      </c>
      <c r="AU151" s="230" t="s">
        <v>88</v>
      </c>
      <c r="AY151" s="229" t="s">
        <v>133</v>
      </c>
      <c r="BK151" s="231">
        <f>SUM(BK152:BK168)</f>
        <v>0</v>
      </c>
    </row>
    <row r="152" s="1" customFormat="1" ht="25.5" customHeight="1">
      <c r="B152" s="47"/>
      <c r="C152" s="234" t="s">
        <v>262</v>
      </c>
      <c r="D152" s="234" t="s">
        <v>136</v>
      </c>
      <c r="E152" s="235" t="s">
        <v>263</v>
      </c>
      <c r="F152" s="236" t="s">
        <v>264</v>
      </c>
      <c r="G152" s="237" t="s">
        <v>221</v>
      </c>
      <c r="H152" s="238">
        <v>0.185</v>
      </c>
      <c r="I152" s="239"/>
      <c r="J152" s="240">
        <f>ROUND(I152*H152,2)</f>
        <v>0</v>
      </c>
      <c r="K152" s="236" t="s">
        <v>139</v>
      </c>
      <c r="L152" s="73"/>
      <c r="M152" s="241" t="s">
        <v>34</v>
      </c>
      <c r="N152" s="242" t="s">
        <v>49</v>
      </c>
      <c r="O152" s="48"/>
      <c r="P152" s="243">
        <f>O152*H152</f>
        <v>0</v>
      </c>
      <c r="Q152" s="243">
        <v>2.2564199999999999</v>
      </c>
      <c r="R152" s="243">
        <f>Q152*H152</f>
        <v>0.41743769999999997</v>
      </c>
      <c r="S152" s="243">
        <v>0</v>
      </c>
      <c r="T152" s="244">
        <f>S152*H152</f>
        <v>0</v>
      </c>
      <c r="AR152" s="24" t="s">
        <v>152</v>
      </c>
      <c r="AT152" s="24" t="s">
        <v>136</v>
      </c>
      <c r="AU152" s="24" t="s">
        <v>147</v>
      </c>
      <c r="AY152" s="24" t="s">
        <v>133</v>
      </c>
      <c r="BE152" s="245">
        <f>IF(N152="základní",J152,0)</f>
        <v>0</v>
      </c>
      <c r="BF152" s="245">
        <f>IF(N152="snížená",J152,0)</f>
        <v>0</v>
      </c>
      <c r="BG152" s="245">
        <f>IF(N152="zákl. přenesená",J152,0)</f>
        <v>0</v>
      </c>
      <c r="BH152" s="245">
        <f>IF(N152="sníž. přenesená",J152,0)</f>
        <v>0</v>
      </c>
      <c r="BI152" s="245">
        <f>IF(N152="nulová",J152,0)</f>
        <v>0</v>
      </c>
      <c r="BJ152" s="24" t="s">
        <v>86</v>
      </c>
      <c r="BK152" s="245">
        <f>ROUND(I152*H152,2)</f>
        <v>0</v>
      </c>
      <c r="BL152" s="24" t="s">
        <v>152</v>
      </c>
      <c r="BM152" s="24" t="s">
        <v>265</v>
      </c>
    </row>
    <row r="153" s="12" customFormat="1">
      <c r="B153" s="255"/>
      <c r="C153" s="256"/>
      <c r="D153" s="252" t="s">
        <v>210</v>
      </c>
      <c r="E153" s="257" t="s">
        <v>34</v>
      </c>
      <c r="F153" s="258" t="s">
        <v>266</v>
      </c>
      <c r="G153" s="256"/>
      <c r="H153" s="259">
        <v>0.185</v>
      </c>
      <c r="I153" s="260"/>
      <c r="J153" s="256"/>
      <c r="K153" s="256"/>
      <c r="L153" s="261"/>
      <c r="M153" s="262"/>
      <c r="N153" s="263"/>
      <c r="O153" s="263"/>
      <c r="P153" s="263"/>
      <c r="Q153" s="263"/>
      <c r="R153" s="263"/>
      <c r="S153" s="263"/>
      <c r="T153" s="264"/>
      <c r="AT153" s="265" t="s">
        <v>210</v>
      </c>
      <c r="AU153" s="265" t="s">
        <v>147</v>
      </c>
      <c r="AV153" s="12" t="s">
        <v>88</v>
      </c>
      <c r="AW153" s="12" t="s">
        <v>41</v>
      </c>
      <c r="AX153" s="12" t="s">
        <v>86</v>
      </c>
      <c r="AY153" s="265" t="s">
        <v>133</v>
      </c>
    </row>
    <row r="154" s="1" customFormat="1" ht="25.5" customHeight="1">
      <c r="B154" s="47"/>
      <c r="C154" s="234" t="s">
        <v>267</v>
      </c>
      <c r="D154" s="234" t="s">
        <v>136</v>
      </c>
      <c r="E154" s="235" t="s">
        <v>268</v>
      </c>
      <c r="F154" s="236" t="s">
        <v>269</v>
      </c>
      <c r="G154" s="237" t="s">
        <v>244</v>
      </c>
      <c r="H154" s="238">
        <v>0.0070000000000000001</v>
      </c>
      <c r="I154" s="239"/>
      <c r="J154" s="240">
        <f>ROUND(I154*H154,2)</f>
        <v>0</v>
      </c>
      <c r="K154" s="236" t="s">
        <v>139</v>
      </c>
      <c r="L154" s="73"/>
      <c r="M154" s="241" t="s">
        <v>34</v>
      </c>
      <c r="N154" s="242" t="s">
        <v>49</v>
      </c>
      <c r="O154" s="48"/>
      <c r="P154" s="243">
        <f>O154*H154</f>
        <v>0</v>
      </c>
      <c r="Q154" s="243">
        <v>1.04887</v>
      </c>
      <c r="R154" s="243">
        <f>Q154*H154</f>
        <v>0.0073420899999999999</v>
      </c>
      <c r="S154" s="243">
        <v>0</v>
      </c>
      <c r="T154" s="244">
        <f>S154*H154</f>
        <v>0</v>
      </c>
      <c r="AR154" s="24" t="s">
        <v>152</v>
      </c>
      <c r="AT154" s="24" t="s">
        <v>136</v>
      </c>
      <c r="AU154" s="24" t="s">
        <v>147</v>
      </c>
      <c r="AY154" s="24" t="s">
        <v>133</v>
      </c>
      <c r="BE154" s="245">
        <f>IF(N154="základní",J154,0)</f>
        <v>0</v>
      </c>
      <c r="BF154" s="245">
        <f>IF(N154="snížená",J154,0)</f>
        <v>0</v>
      </c>
      <c r="BG154" s="245">
        <f>IF(N154="zákl. přenesená",J154,0)</f>
        <v>0</v>
      </c>
      <c r="BH154" s="245">
        <f>IF(N154="sníž. přenesená",J154,0)</f>
        <v>0</v>
      </c>
      <c r="BI154" s="245">
        <f>IF(N154="nulová",J154,0)</f>
        <v>0</v>
      </c>
      <c r="BJ154" s="24" t="s">
        <v>86</v>
      </c>
      <c r="BK154" s="245">
        <f>ROUND(I154*H154,2)</f>
        <v>0</v>
      </c>
      <c r="BL154" s="24" t="s">
        <v>152</v>
      </c>
      <c r="BM154" s="24" t="s">
        <v>270</v>
      </c>
    </row>
    <row r="155" s="12" customFormat="1">
      <c r="B155" s="255"/>
      <c r="C155" s="256"/>
      <c r="D155" s="252" t="s">
        <v>210</v>
      </c>
      <c r="E155" s="257" t="s">
        <v>34</v>
      </c>
      <c r="F155" s="258" t="s">
        <v>271</v>
      </c>
      <c r="G155" s="256"/>
      <c r="H155" s="259">
        <v>0.0040000000000000001</v>
      </c>
      <c r="I155" s="260"/>
      <c r="J155" s="256"/>
      <c r="K155" s="256"/>
      <c r="L155" s="261"/>
      <c r="M155" s="262"/>
      <c r="N155" s="263"/>
      <c r="O155" s="263"/>
      <c r="P155" s="263"/>
      <c r="Q155" s="263"/>
      <c r="R155" s="263"/>
      <c r="S155" s="263"/>
      <c r="T155" s="264"/>
      <c r="AT155" s="265" t="s">
        <v>210</v>
      </c>
      <c r="AU155" s="265" t="s">
        <v>147</v>
      </c>
      <c r="AV155" s="12" t="s">
        <v>88</v>
      </c>
      <c r="AW155" s="12" t="s">
        <v>41</v>
      </c>
      <c r="AX155" s="12" t="s">
        <v>78</v>
      </c>
      <c r="AY155" s="265" t="s">
        <v>133</v>
      </c>
    </row>
    <row r="156" s="12" customFormat="1">
      <c r="B156" s="255"/>
      <c r="C156" s="256"/>
      <c r="D156" s="252" t="s">
        <v>210</v>
      </c>
      <c r="E156" s="257" t="s">
        <v>34</v>
      </c>
      <c r="F156" s="258" t="s">
        <v>272</v>
      </c>
      <c r="G156" s="256"/>
      <c r="H156" s="259">
        <v>0.002</v>
      </c>
      <c r="I156" s="260"/>
      <c r="J156" s="256"/>
      <c r="K156" s="256"/>
      <c r="L156" s="261"/>
      <c r="M156" s="262"/>
      <c r="N156" s="263"/>
      <c r="O156" s="263"/>
      <c r="P156" s="263"/>
      <c r="Q156" s="263"/>
      <c r="R156" s="263"/>
      <c r="S156" s="263"/>
      <c r="T156" s="264"/>
      <c r="AT156" s="265" t="s">
        <v>210</v>
      </c>
      <c r="AU156" s="265" t="s">
        <v>147</v>
      </c>
      <c r="AV156" s="12" t="s">
        <v>88</v>
      </c>
      <c r="AW156" s="12" t="s">
        <v>41</v>
      </c>
      <c r="AX156" s="12" t="s">
        <v>78</v>
      </c>
      <c r="AY156" s="265" t="s">
        <v>133</v>
      </c>
    </row>
    <row r="157" s="12" customFormat="1">
      <c r="B157" s="255"/>
      <c r="C157" s="256"/>
      <c r="D157" s="252" t="s">
        <v>210</v>
      </c>
      <c r="E157" s="257" t="s">
        <v>34</v>
      </c>
      <c r="F157" s="258" t="s">
        <v>273</v>
      </c>
      <c r="G157" s="256"/>
      <c r="H157" s="259">
        <v>0.001</v>
      </c>
      <c r="I157" s="260"/>
      <c r="J157" s="256"/>
      <c r="K157" s="256"/>
      <c r="L157" s="261"/>
      <c r="M157" s="262"/>
      <c r="N157" s="263"/>
      <c r="O157" s="263"/>
      <c r="P157" s="263"/>
      <c r="Q157" s="263"/>
      <c r="R157" s="263"/>
      <c r="S157" s="263"/>
      <c r="T157" s="264"/>
      <c r="AT157" s="265" t="s">
        <v>210</v>
      </c>
      <c r="AU157" s="265" t="s">
        <v>147</v>
      </c>
      <c r="AV157" s="12" t="s">
        <v>88</v>
      </c>
      <c r="AW157" s="12" t="s">
        <v>41</v>
      </c>
      <c r="AX157" s="12" t="s">
        <v>78</v>
      </c>
      <c r="AY157" s="265" t="s">
        <v>133</v>
      </c>
    </row>
    <row r="158" s="13" customFormat="1">
      <c r="B158" s="266"/>
      <c r="C158" s="267"/>
      <c r="D158" s="252" t="s">
        <v>210</v>
      </c>
      <c r="E158" s="268" t="s">
        <v>34</v>
      </c>
      <c r="F158" s="269" t="s">
        <v>218</v>
      </c>
      <c r="G158" s="267"/>
      <c r="H158" s="270">
        <v>0.0070000000000000001</v>
      </c>
      <c r="I158" s="271"/>
      <c r="J158" s="267"/>
      <c r="K158" s="267"/>
      <c r="L158" s="272"/>
      <c r="M158" s="273"/>
      <c r="N158" s="274"/>
      <c r="O158" s="274"/>
      <c r="P158" s="274"/>
      <c r="Q158" s="274"/>
      <c r="R158" s="274"/>
      <c r="S158" s="274"/>
      <c r="T158" s="275"/>
      <c r="AT158" s="276" t="s">
        <v>210</v>
      </c>
      <c r="AU158" s="276" t="s">
        <v>147</v>
      </c>
      <c r="AV158" s="13" t="s">
        <v>152</v>
      </c>
      <c r="AW158" s="13" t="s">
        <v>41</v>
      </c>
      <c r="AX158" s="13" t="s">
        <v>86</v>
      </c>
      <c r="AY158" s="276" t="s">
        <v>133</v>
      </c>
    </row>
    <row r="159" s="1" customFormat="1" ht="25.5" customHeight="1">
      <c r="B159" s="47"/>
      <c r="C159" s="234" t="s">
        <v>274</v>
      </c>
      <c r="D159" s="234" t="s">
        <v>136</v>
      </c>
      <c r="E159" s="235" t="s">
        <v>275</v>
      </c>
      <c r="F159" s="236" t="s">
        <v>276</v>
      </c>
      <c r="G159" s="237" t="s">
        <v>206</v>
      </c>
      <c r="H159" s="238">
        <v>1.1479999999999999</v>
      </c>
      <c r="I159" s="239"/>
      <c r="J159" s="240">
        <f>ROUND(I159*H159,2)</f>
        <v>0</v>
      </c>
      <c r="K159" s="236" t="s">
        <v>139</v>
      </c>
      <c r="L159" s="73"/>
      <c r="M159" s="241" t="s">
        <v>34</v>
      </c>
      <c r="N159" s="242" t="s">
        <v>49</v>
      </c>
      <c r="O159" s="48"/>
      <c r="P159" s="243">
        <f>O159*H159</f>
        <v>0</v>
      </c>
      <c r="Q159" s="243">
        <v>0.01282</v>
      </c>
      <c r="R159" s="243">
        <f>Q159*H159</f>
        <v>0.014717359999999999</v>
      </c>
      <c r="S159" s="243">
        <v>0</v>
      </c>
      <c r="T159" s="244">
        <f>S159*H159</f>
        <v>0</v>
      </c>
      <c r="AR159" s="24" t="s">
        <v>152</v>
      </c>
      <c r="AT159" s="24" t="s">
        <v>136</v>
      </c>
      <c r="AU159" s="24" t="s">
        <v>147</v>
      </c>
      <c r="AY159" s="24" t="s">
        <v>133</v>
      </c>
      <c r="BE159" s="245">
        <f>IF(N159="základní",J159,0)</f>
        <v>0</v>
      </c>
      <c r="BF159" s="245">
        <f>IF(N159="snížená",J159,0)</f>
        <v>0</v>
      </c>
      <c r="BG159" s="245">
        <f>IF(N159="zákl. přenesená",J159,0)</f>
        <v>0</v>
      </c>
      <c r="BH159" s="245">
        <f>IF(N159="sníž. přenesená",J159,0)</f>
        <v>0</v>
      </c>
      <c r="BI159" s="245">
        <f>IF(N159="nulová",J159,0)</f>
        <v>0</v>
      </c>
      <c r="BJ159" s="24" t="s">
        <v>86</v>
      </c>
      <c r="BK159" s="245">
        <f>ROUND(I159*H159,2)</f>
        <v>0</v>
      </c>
      <c r="BL159" s="24" t="s">
        <v>152</v>
      </c>
      <c r="BM159" s="24" t="s">
        <v>277</v>
      </c>
    </row>
    <row r="160" s="12" customFormat="1">
      <c r="B160" s="255"/>
      <c r="C160" s="256"/>
      <c r="D160" s="252" t="s">
        <v>210</v>
      </c>
      <c r="E160" s="257" t="s">
        <v>34</v>
      </c>
      <c r="F160" s="258" t="s">
        <v>278</v>
      </c>
      <c r="G160" s="256"/>
      <c r="H160" s="259">
        <v>0.41999999999999998</v>
      </c>
      <c r="I160" s="260"/>
      <c r="J160" s="256"/>
      <c r="K160" s="256"/>
      <c r="L160" s="261"/>
      <c r="M160" s="262"/>
      <c r="N160" s="263"/>
      <c r="O160" s="263"/>
      <c r="P160" s="263"/>
      <c r="Q160" s="263"/>
      <c r="R160" s="263"/>
      <c r="S160" s="263"/>
      <c r="T160" s="264"/>
      <c r="AT160" s="265" t="s">
        <v>210</v>
      </c>
      <c r="AU160" s="265" t="s">
        <v>147</v>
      </c>
      <c r="AV160" s="12" t="s">
        <v>88</v>
      </c>
      <c r="AW160" s="12" t="s">
        <v>41</v>
      </c>
      <c r="AX160" s="12" t="s">
        <v>78</v>
      </c>
      <c r="AY160" s="265" t="s">
        <v>133</v>
      </c>
    </row>
    <row r="161" s="12" customFormat="1">
      <c r="B161" s="255"/>
      <c r="C161" s="256"/>
      <c r="D161" s="252" t="s">
        <v>210</v>
      </c>
      <c r="E161" s="257" t="s">
        <v>34</v>
      </c>
      <c r="F161" s="258" t="s">
        <v>279</v>
      </c>
      <c r="G161" s="256"/>
      <c r="H161" s="259">
        <v>0.308</v>
      </c>
      <c r="I161" s="260"/>
      <c r="J161" s="256"/>
      <c r="K161" s="256"/>
      <c r="L161" s="261"/>
      <c r="M161" s="262"/>
      <c r="N161" s="263"/>
      <c r="O161" s="263"/>
      <c r="P161" s="263"/>
      <c r="Q161" s="263"/>
      <c r="R161" s="263"/>
      <c r="S161" s="263"/>
      <c r="T161" s="264"/>
      <c r="AT161" s="265" t="s">
        <v>210</v>
      </c>
      <c r="AU161" s="265" t="s">
        <v>147</v>
      </c>
      <c r="AV161" s="12" t="s">
        <v>88</v>
      </c>
      <c r="AW161" s="12" t="s">
        <v>41</v>
      </c>
      <c r="AX161" s="12" t="s">
        <v>78</v>
      </c>
      <c r="AY161" s="265" t="s">
        <v>133</v>
      </c>
    </row>
    <row r="162" s="12" customFormat="1">
      <c r="B162" s="255"/>
      <c r="C162" s="256"/>
      <c r="D162" s="252" t="s">
        <v>210</v>
      </c>
      <c r="E162" s="257" t="s">
        <v>34</v>
      </c>
      <c r="F162" s="258" t="s">
        <v>280</v>
      </c>
      <c r="G162" s="256"/>
      <c r="H162" s="259">
        <v>0.41999999999999998</v>
      </c>
      <c r="I162" s="260"/>
      <c r="J162" s="256"/>
      <c r="K162" s="256"/>
      <c r="L162" s="261"/>
      <c r="M162" s="262"/>
      <c r="N162" s="263"/>
      <c r="O162" s="263"/>
      <c r="P162" s="263"/>
      <c r="Q162" s="263"/>
      <c r="R162" s="263"/>
      <c r="S162" s="263"/>
      <c r="T162" s="264"/>
      <c r="AT162" s="265" t="s">
        <v>210</v>
      </c>
      <c r="AU162" s="265" t="s">
        <v>147</v>
      </c>
      <c r="AV162" s="12" t="s">
        <v>88</v>
      </c>
      <c r="AW162" s="12" t="s">
        <v>41</v>
      </c>
      <c r="AX162" s="12" t="s">
        <v>78</v>
      </c>
      <c r="AY162" s="265" t="s">
        <v>133</v>
      </c>
    </row>
    <row r="163" s="13" customFormat="1">
      <c r="B163" s="266"/>
      <c r="C163" s="267"/>
      <c r="D163" s="252" t="s">
        <v>210</v>
      </c>
      <c r="E163" s="268" t="s">
        <v>34</v>
      </c>
      <c r="F163" s="269" t="s">
        <v>218</v>
      </c>
      <c r="G163" s="267"/>
      <c r="H163" s="270">
        <v>1.1479999999999999</v>
      </c>
      <c r="I163" s="271"/>
      <c r="J163" s="267"/>
      <c r="K163" s="267"/>
      <c r="L163" s="272"/>
      <c r="M163" s="273"/>
      <c r="N163" s="274"/>
      <c r="O163" s="274"/>
      <c r="P163" s="274"/>
      <c r="Q163" s="274"/>
      <c r="R163" s="274"/>
      <c r="S163" s="274"/>
      <c r="T163" s="275"/>
      <c r="AT163" s="276" t="s">
        <v>210</v>
      </c>
      <c r="AU163" s="276" t="s">
        <v>147</v>
      </c>
      <c r="AV163" s="13" t="s">
        <v>152</v>
      </c>
      <c r="AW163" s="13" t="s">
        <v>41</v>
      </c>
      <c r="AX163" s="13" t="s">
        <v>86</v>
      </c>
      <c r="AY163" s="276" t="s">
        <v>133</v>
      </c>
    </row>
    <row r="164" s="1" customFormat="1" ht="25.5" customHeight="1">
      <c r="B164" s="47"/>
      <c r="C164" s="234" t="s">
        <v>281</v>
      </c>
      <c r="D164" s="234" t="s">
        <v>136</v>
      </c>
      <c r="E164" s="235" t="s">
        <v>282</v>
      </c>
      <c r="F164" s="236" t="s">
        <v>283</v>
      </c>
      <c r="G164" s="237" t="s">
        <v>206</v>
      </c>
      <c r="H164" s="238">
        <v>1.1479999999999999</v>
      </c>
      <c r="I164" s="239"/>
      <c r="J164" s="240">
        <f>ROUND(I164*H164,2)</f>
        <v>0</v>
      </c>
      <c r="K164" s="236" t="s">
        <v>139</v>
      </c>
      <c r="L164" s="73"/>
      <c r="M164" s="241" t="s">
        <v>34</v>
      </c>
      <c r="N164" s="242" t="s">
        <v>49</v>
      </c>
      <c r="O164" s="48"/>
      <c r="P164" s="243">
        <f>O164*H164</f>
        <v>0</v>
      </c>
      <c r="Q164" s="243">
        <v>0</v>
      </c>
      <c r="R164" s="243">
        <f>Q164*H164</f>
        <v>0</v>
      </c>
      <c r="S164" s="243">
        <v>0</v>
      </c>
      <c r="T164" s="244">
        <f>S164*H164</f>
        <v>0</v>
      </c>
      <c r="AR164" s="24" t="s">
        <v>152</v>
      </c>
      <c r="AT164" s="24" t="s">
        <v>136</v>
      </c>
      <c r="AU164" s="24" t="s">
        <v>147</v>
      </c>
      <c r="AY164" s="24" t="s">
        <v>133</v>
      </c>
      <c r="BE164" s="245">
        <f>IF(N164="základní",J164,0)</f>
        <v>0</v>
      </c>
      <c r="BF164" s="245">
        <f>IF(N164="snížená",J164,0)</f>
        <v>0</v>
      </c>
      <c r="BG164" s="245">
        <f>IF(N164="zákl. přenesená",J164,0)</f>
        <v>0</v>
      </c>
      <c r="BH164" s="245">
        <f>IF(N164="sníž. přenesená",J164,0)</f>
        <v>0</v>
      </c>
      <c r="BI164" s="245">
        <f>IF(N164="nulová",J164,0)</f>
        <v>0</v>
      </c>
      <c r="BJ164" s="24" t="s">
        <v>86</v>
      </c>
      <c r="BK164" s="245">
        <f>ROUND(I164*H164,2)</f>
        <v>0</v>
      </c>
      <c r="BL164" s="24" t="s">
        <v>152</v>
      </c>
      <c r="BM164" s="24" t="s">
        <v>284</v>
      </c>
    </row>
    <row r="165" s="12" customFormat="1">
      <c r="B165" s="255"/>
      <c r="C165" s="256"/>
      <c r="D165" s="252" t="s">
        <v>210</v>
      </c>
      <c r="E165" s="257" t="s">
        <v>34</v>
      </c>
      <c r="F165" s="258" t="s">
        <v>278</v>
      </c>
      <c r="G165" s="256"/>
      <c r="H165" s="259">
        <v>0.41999999999999998</v>
      </c>
      <c r="I165" s="260"/>
      <c r="J165" s="256"/>
      <c r="K165" s="256"/>
      <c r="L165" s="261"/>
      <c r="M165" s="262"/>
      <c r="N165" s="263"/>
      <c r="O165" s="263"/>
      <c r="P165" s="263"/>
      <c r="Q165" s="263"/>
      <c r="R165" s="263"/>
      <c r="S165" s="263"/>
      <c r="T165" s="264"/>
      <c r="AT165" s="265" t="s">
        <v>210</v>
      </c>
      <c r="AU165" s="265" t="s">
        <v>147</v>
      </c>
      <c r="AV165" s="12" t="s">
        <v>88</v>
      </c>
      <c r="AW165" s="12" t="s">
        <v>41</v>
      </c>
      <c r="AX165" s="12" t="s">
        <v>78</v>
      </c>
      <c r="AY165" s="265" t="s">
        <v>133</v>
      </c>
    </row>
    <row r="166" s="12" customFormat="1">
      <c r="B166" s="255"/>
      <c r="C166" s="256"/>
      <c r="D166" s="252" t="s">
        <v>210</v>
      </c>
      <c r="E166" s="257" t="s">
        <v>34</v>
      </c>
      <c r="F166" s="258" t="s">
        <v>279</v>
      </c>
      <c r="G166" s="256"/>
      <c r="H166" s="259">
        <v>0.308</v>
      </c>
      <c r="I166" s="260"/>
      <c r="J166" s="256"/>
      <c r="K166" s="256"/>
      <c r="L166" s="261"/>
      <c r="M166" s="262"/>
      <c r="N166" s="263"/>
      <c r="O166" s="263"/>
      <c r="P166" s="263"/>
      <c r="Q166" s="263"/>
      <c r="R166" s="263"/>
      <c r="S166" s="263"/>
      <c r="T166" s="264"/>
      <c r="AT166" s="265" t="s">
        <v>210</v>
      </c>
      <c r="AU166" s="265" t="s">
        <v>147</v>
      </c>
      <c r="AV166" s="12" t="s">
        <v>88</v>
      </c>
      <c r="AW166" s="12" t="s">
        <v>41</v>
      </c>
      <c r="AX166" s="12" t="s">
        <v>78</v>
      </c>
      <c r="AY166" s="265" t="s">
        <v>133</v>
      </c>
    </row>
    <row r="167" s="12" customFormat="1">
      <c r="B167" s="255"/>
      <c r="C167" s="256"/>
      <c r="D167" s="252" t="s">
        <v>210</v>
      </c>
      <c r="E167" s="257" t="s">
        <v>34</v>
      </c>
      <c r="F167" s="258" t="s">
        <v>280</v>
      </c>
      <c r="G167" s="256"/>
      <c r="H167" s="259">
        <v>0.41999999999999998</v>
      </c>
      <c r="I167" s="260"/>
      <c r="J167" s="256"/>
      <c r="K167" s="256"/>
      <c r="L167" s="261"/>
      <c r="M167" s="262"/>
      <c r="N167" s="263"/>
      <c r="O167" s="263"/>
      <c r="P167" s="263"/>
      <c r="Q167" s="263"/>
      <c r="R167" s="263"/>
      <c r="S167" s="263"/>
      <c r="T167" s="264"/>
      <c r="AT167" s="265" t="s">
        <v>210</v>
      </c>
      <c r="AU167" s="265" t="s">
        <v>147</v>
      </c>
      <c r="AV167" s="12" t="s">
        <v>88</v>
      </c>
      <c r="AW167" s="12" t="s">
        <v>41</v>
      </c>
      <c r="AX167" s="12" t="s">
        <v>78</v>
      </c>
      <c r="AY167" s="265" t="s">
        <v>133</v>
      </c>
    </row>
    <row r="168" s="13" customFormat="1">
      <c r="B168" s="266"/>
      <c r="C168" s="267"/>
      <c r="D168" s="252" t="s">
        <v>210</v>
      </c>
      <c r="E168" s="268" t="s">
        <v>34</v>
      </c>
      <c r="F168" s="269" t="s">
        <v>218</v>
      </c>
      <c r="G168" s="267"/>
      <c r="H168" s="270">
        <v>1.1479999999999999</v>
      </c>
      <c r="I168" s="271"/>
      <c r="J168" s="267"/>
      <c r="K168" s="267"/>
      <c r="L168" s="272"/>
      <c r="M168" s="273"/>
      <c r="N168" s="274"/>
      <c r="O168" s="274"/>
      <c r="P168" s="274"/>
      <c r="Q168" s="274"/>
      <c r="R168" s="274"/>
      <c r="S168" s="274"/>
      <c r="T168" s="275"/>
      <c r="AT168" s="276" t="s">
        <v>210</v>
      </c>
      <c r="AU168" s="276" t="s">
        <v>147</v>
      </c>
      <c r="AV168" s="13" t="s">
        <v>152</v>
      </c>
      <c r="AW168" s="13" t="s">
        <v>41</v>
      </c>
      <c r="AX168" s="13" t="s">
        <v>86</v>
      </c>
      <c r="AY168" s="276" t="s">
        <v>133</v>
      </c>
    </row>
    <row r="169" s="11" customFormat="1" ht="29.88" customHeight="1">
      <c r="B169" s="218"/>
      <c r="C169" s="219"/>
      <c r="D169" s="220" t="s">
        <v>77</v>
      </c>
      <c r="E169" s="232" t="s">
        <v>161</v>
      </c>
      <c r="F169" s="232" t="s">
        <v>285</v>
      </c>
      <c r="G169" s="219"/>
      <c r="H169" s="219"/>
      <c r="I169" s="222"/>
      <c r="J169" s="233">
        <f>BK169</f>
        <v>0</v>
      </c>
      <c r="K169" s="219"/>
      <c r="L169" s="224"/>
      <c r="M169" s="225"/>
      <c r="N169" s="226"/>
      <c r="O169" s="226"/>
      <c r="P169" s="227">
        <f>P170+P174+P188</f>
        <v>0</v>
      </c>
      <c r="Q169" s="226"/>
      <c r="R169" s="227">
        <f>R170+R174+R188</f>
        <v>1.3304869600000002</v>
      </c>
      <c r="S169" s="226"/>
      <c r="T169" s="228">
        <f>T170+T174+T188</f>
        <v>0</v>
      </c>
      <c r="AR169" s="229" t="s">
        <v>86</v>
      </c>
      <c r="AT169" s="230" t="s">
        <v>77</v>
      </c>
      <c r="AU169" s="230" t="s">
        <v>86</v>
      </c>
      <c r="AY169" s="229" t="s">
        <v>133</v>
      </c>
      <c r="BK169" s="231">
        <f>BK170+BK174+BK188</f>
        <v>0</v>
      </c>
    </row>
    <row r="170" s="11" customFormat="1" ht="14.88" customHeight="1">
      <c r="B170" s="218"/>
      <c r="C170" s="219"/>
      <c r="D170" s="220" t="s">
        <v>77</v>
      </c>
      <c r="E170" s="232" t="s">
        <v>286</v>
      </c>
      <c r="F170" s="232" t="s">
        <v>287</v>
      </c>
      <c r="G170" s="219"/>
      <c r="H170" s="219"/>
      <c r="I170" s="222"/>
      <c r="J170" s="233">
        <f>BK170</f>
        <v>0</v>
      </c>
      <c r="K170" s="219"/>
      <c r="L170" s="224"/>
      <c r="M170" s="225"/>
      <c r="N170" s="226"/>
      <c r="O170" s="226"/>
      <c r="P170" s="227">
        <f>SUM(P171:P173)</f>
        <v>0</v>
      </c>
      <c r="Q170" s="226"/>
      <c r="R170" s="227">
        <f>SUM(R171:R173)</f>
        <v>1.3286902</v>
      </c>
      <c r="S170" s="226"/>
      <c r="T170" s="228">
        <f>SUM(T171:T173)</f>
        <v>0</v>
      </c>
      <c r="AR170" s="229" t="s">
        <v>86</v>
      </c>
      <c r="AT170" s="230" t="s">
        <v>77</v>
      </c>
      <c r="AU170" s="230" t="s">
        <v>88</v>
      </c>
      <c r="AY170" s="229" t="s">
        <v>133</v>
      </c>
      <c r="BK170" s="231">
        <f>SUM(BK171:BK173)</f>
        <v>0</v>
      </c>
    </row>
    <row r="171" s="1" customFormat="1" ht="38.25" customHeight="1">
      <c r="B171" s="47"/>
      <c r="C171" s="234" t="s">
        <v>288</v>
      </c>
      <c r="D171" s="234" t="s">
        <v>136</v>
      </c>
      <c r="E171" s="235" t="s">
        <v>289</v>
      </c>
      <c r="F171" s="236" t="s">
        <v>290</v>
      </c>
      <c r="G171" s="237" t="s">
        <v>206</v>
      </c>
      <c r="H171" s="238">
        <v>72.290000000000006</v>
      </c>
      <c r="I171" s="239"/>
      <c r="J171" s="240">
        <f>ROUND(I171*H171,2)</f>
        <v>0</v>
      </c>
      <c r="K171" s="236" t="s">
        <v>139</v>
      </c>
      <c r="L171" s="73"/>
      <c r="M171" s="241" t="s">
        <v>34</v>
      </c>
      <c r="N171" s="242" t="s">
        <v>49</v>
      </c>
      <c r="O171" s="48"/>
      <c r="P171" s="243">
        <f>O171*H171</f>
        <v>0</v>
      </c>
      <c r="Q171" s="243">
        <v>0.018380000000000001</v>
      </c>
      <c r="R171" s="243">
        <f>Q171*H171</f>
        <v>1.3286902</v>
      </c>
      <c r="S171" s="243">
        <v>0</v>
      </c>
      <c r="T171" s="244">
        <f>S171*H171</f>
        <v>0</v>
      </c>
      <c r="AR171" s="24" t="s">
        <v>152</v>
      </c>
      <c r="AT171" s="24" t="s">
        <v>136</v>
      </c>
      <c r="AU171" s="24" t="s">
        <v>147</v>
      </c>
      <c r="AY171" s="24" t="s">
        <v>133</v>
      </c>
      <c r="BE171" s="245">
        <f>IF(N171="základní",J171,0)</f>
        <v>0</v>
      </c>
      <c r="BF171" s="245">
        <f>IF(N171="snížená",J171,0)</f>
        <v>0</v>
      </c>
      <c r="BG171" s="245">
        <f>IF(N171="zákl. přenesená",J171,0)</f>
        <v>0</v>
      </c>
      <c r="BH171" s="245">
        <f>IF(N171="sníž. přenesená",J171,0)</f>
        <v>0</v>
      </c>
      <c r="BI171" s="245">
        <f>IF(N171="nulová",J171,0)</f>
        <v>0</v>
      </c>
      <c r="BJ171" s="24" t="s">
        <v>86</v>
      </c>
      <c r="BK171" s="245">
        <f>ROUND(I171*H171,2)</f>
        <v>0</v>
      </c>
      <c r="BL171" s="24" t="s">
        <v>152</v>
      </c>
      <c r="BM171" s="24" t="s">
        <v>291</v>
      </c>
    </row>
    <row r="172" s="1" customFormat="1">
      <c r="B172" s="47"/>
      <c r="C172" s="75"/>
      <c r="D172" s="252" t="s">
        <v>208</v>
      </c>
      <c r="E172" s="75"/>
      <c r="F172" s="253" t="s">
        <v>292</v>
      </c>
      <c r="G172" s="75"/>
      <c r="H172" s="75"/>
      <c r="I172" s="204"/>
      <c r="J172" s="75"/>
      <c r="K172" s="75"/>
      <c r="L172" s="73"/>
      <c r="M172" s="254"/>
      <c r="N172" s="48"/>
      <c r="O172" s="48"/>
      <c r="P172" s="48"/>
      <c r="Q172" s="48"/>
      <c r="R172" s="48"/>
      <c r="S172" s="48"/>
      <c r="T172" s="96"/>
      <c r="AT172" s="24" t="s">
        <v>208</v>
      </c>
      <c r="AU172" s="24" t="s">
        <v>147</v>
      </c>
    </row>
    <row r="173" s="12" customFormat="1">
      <c r="B173" s="255"/>
      <c r="C173" s="256"/>
      <c r="D173" s="252" t="s">
        <v>210</v>
      </c>
      <c r="E173" s="257" t="s">
        <v>34</v>
      </c>
      <c r="F173" s="258" t="s">
        <v>293</v>
      </c>
      <c r="G173" s="256"/>
      <c r="H173" s="259">
        <v>72.290000000000006</v>
      </c>
      <c r="I173" s="260"/>
      <c r="J173" s="256"/>
      <c r="K173" s="256"/>
      <c r="L173" s="261"/>
      <c r="M173" s="262"/>
      <c r="N173" s="263"/>
      <c r="O173" s="263"/>
      <c r="P173" s="263"/>
      <c r="Q173" s="263"/>
      <c r="R173" s="263"/>
      <c r="S173" s="263"/>
      <c r="T173" s="264"/>
      <c r="AT173" s="265" t="s">
        <v>210</v>
      </c>
      <c r="AU173" s="265" t="s">
        <v>147</v>
      </c>
      <c r="AV173" s="12" t="s">
        <v>88</v>
      </c>
      <c r="AW173" s="12" t="s">
        <v>41</v>
      </c>
      <c r="AX173" s="12" t="s">
        <v>86</v>
      </c>
      <c r="AY173" s="265" t="s">
        <v>133</v>
      </c>
    </row>
    <row r="174" s="11" customFormat="1" ht="22.32" customHeight="1">
      <c r="B174" s="218"/>
      <c r="C174" s="219"/>
      <c r="D174" s="220" t="s">
        <v>77</v>
      </c>
      <c r="E174" s="232" t="s">
        <v>294</v>
      </c>
      <c r="F174" s="232" t="s">
        <v>295</v>
      </c>
      <c r="G174" s="219"/>
      <c r="H174" s="219"/>
      <c r="I174" s="222"/>
      <c r="J174" s="233">
        <f>BK174</f>
        <v>0</v>
      </c>
      <c r="K174" s="219"/>
      <c r="L174" s="224"/>
      <c r="M174" s="225"/>
      <c r="N174" s="226"/>
      <c r="O174" s="226"/>
      <c r="P174" s="227">
        <f>SUM(P175:P187)</f>
        <v>0</v>
      </c>
      <c r="Q174" s="226"/>
      <c r="R174" s="227">
        <f>SUM(R175:R187)</f>
        <v>0.0013767600000000001</v>
      </c>
      <c r="S174" s="226"/>
      <c r="T174" s="228">
        <f>SUM(T175:T187)</f>
        <v>0</v>
      </c>
      <c r="AR174" s="229" t="s">
        <v>86</v>
      </c>
      <c r="AT174" s="230" t="s">
        <v>77</v>
      </c>
      <c r="AU174" s="230" t="s">
        <v>88</v>
      </c>
      <c r="AY174" s="229" t="s">
        <v>133</v>
      </c>
      <c r="BK174" s="231">
        <f>SUM(BK175:BK187)</f>
        <v>0</v>
      </c>
    </row>
    <row r="175" s="1" customFormat="1" ht="25.5" customHeight="1">
      <c r="B175" s="47"/>
      <c r="C175" s="234" t="s">
        <v>296</v>
      </c>
      <c r="D175" s="234" t="s">
        <v>136</v>
      </c>
      <c r="E175" s="235" t="s">
        <v>297</v>
      </c>
      <c r="F175" s="236" t="s">
        <v>298</v>
      </c>
      <c r="G175" s="237" t="s">
        <v>235</v>
      </c>
      <c r="H175" s="238">
        <v>39.840000000000003</v>
      </c>
      <c r="I175" s="239"/>
      <c r="J175" s="240">
        <f>ROUND(I175*H175,2)</f>
        <v>0</v>
      </c>
      <c r="K175" s="236" t="s">
        <v>139</v>
      </c>
      <c r="L175" s="73"/>
      <c r="M175" s="241" t="s">
        <v>34</v>
      </c>
      <c r="N175" s="242" t="s">
        <v>49</v>
      </c>
      <c r="O175" s="48"/>
      <c r="P175" s="243">
        <f>O175*H175</f>
        <v>0</v>
      </c>
      <c r="Q175" s="243">
        <v>0</v>
      </c>
      <c r="R175" s="243">
        <f>Q175*H175</f>
        <v>0</v>
      </c>
      <c r="S175" s="243">
        <v>0</v>
      </c>
      <c r="T175" s="244">
        <f>S175*H175</f>
        <v>0</v>
      </c>
      <c r="AR175" s="24" t="s">
        <v>152</v>
      </c>
      <c r="AT175" s="24" t="s">
        <v>136</v>
      </c>
      <c r="AU175" s="24" t="s">
        <v>147</v>
      </c>
      <c r="AY175" s="24" t="s">
        <v>133</v>
      </c>
      <c r="BE175" s="245">
        <f>IF(N175="základní",J175,0)</f>
        <v>0</v>
      </c>
      <c r="BF175" s="245">
        <f>IF(N175="snížená",J175,0)</f>
        <v>0</v>
      </c>
      <c r="BG175" s="245">
        <f>IF(N175="zákl. přenesená",J175,0)</f>
        <v>0</v>
      </c>
      <c r="BH175" s="245">
        <f>IF(N175="sníž. přenesená",J175,0)</f>
        <v>0</v>
      </c>
      <c r="BI175" s="245">
        <f>IF(N175="nulová",J175,0)</f>
        <v>0</v>
      </c>
      <c r="BJ175" s="24" t="s">
        <v>86</v>
      </c>
      <c r="BK175" s="245">
        <f>ROUND(I175*H175,2)</f>
        <v>0</v>
      </c>
      <c r="BL175" s="24" t="s">
        <v>152</v>
      </c>
      <c r="BM175" s="24" t="s">
        <v>299</v>
      </c>
    </row>
    <row r="176" s="1" customFormat="1">
      <c r="B176" s="47"/>
      <c r="C176" s="75"/>
      <c r="D176" s="252" t="s">
        <v>208</v>
      </c>
      <c r="E176" s="75"/>
      <c r="F176" s="253" t="s">
        <v>300</v>
      </c>
      <c r="G176" s="75"/>
      <c r="H176" s="75"/>
      <c r="I176" s="204"/>
      <c r="J176" s="75"/>
      <c r="K176" s="75"/>
      <c r="L176" s="73"/>
      <c r="M176" s="254"/>
      <c r="N176" s="48"/>
      <c r="O176" s="48"/>
      <c r="P176" s="48"/>
      <c r="Q176" s="48"/>
      <c r="R176" s="48"/>
      <c r="S176" s="48"/>
      <c r="T176" s="96"/>
      <c r="AT176" s="24" t="s">
        <v>208</v>
      </c>
      <c r="AU176" s="24" t="s">
        <v>147</v>
      </c>
    </row>
    <row r="177" s="12" customFormat="1">
      <c r="B177" s="255"/>
      <c r="C177" s="256"/>
      <c r="D177" s="252" t="s">
        <v>210</v>
      </c>
      <c r="E177" s="257" t="s">
        <v>34</v>
      </c>
      <c r="F177" s="258" t="s">
        <v>301</v>
      </c>
      <c r="G177" s="256"/>
      <c r="H177" s="259">
        <v>4.4000000000000004</v>
      </c>
      <c r="I177" s="260"/>
      <c r="J177" s="256"/>
      <c r="K177" s="256"/>
      <c r="L177" s="261"/>
      <c r="M177" s="262"/>
      <c r="N177" s="263"/>
      <c r="O177" s="263"/>
      <c r="P177" s="263"/>
      <c r="Q177" s="263"/>
      <c r="R177" s="263"/>
      <c r="S177" s="263"/>
      <c r="T177" s="264"/>
      <c r="AT177" s="265" t="s">
        <v>210</v>
      </c>
      <c r="AU177" s="265" t="s">
        <v>147</v>
      </c>
      <c r="AV177" s="12" t="s">
        <v>88</v>
      </c>
      <c r="AW177" s="12" t="s">
        <v>41</v>
      </c>
      <c r="AX177" s="12" t="s">
        <v>78</v>
      </c>
      <c r="AY177" s="265" t="s">
        <v>133</v>
      </c>
    </row>
    <row r="178" s="12" customFormat="1">
      <c r="B178" s="255"/>
      <c r="C178" s="256"/>
      <c r="D178" s="252" t="s">
        <v>210</v>
      </c>
      <c r="E178" s="257" t="s">
        <v>34</v>
      </c>
      <c r="F178" s="258" t="s">
        <v>302</v>
      </c>
      <c r="G178" s="256"/>
      <c r="H178" s="259">
        <v>5.7999999999999998</v>
      </c>
      <c r="I178" s="260"/>
      <c r="J178" s="256"/>
      <c r="K178" s="256"/>
      <c r="L178" s="261"/>
      <c r="M178" s="262"/>
      <c r="N178" s="263"/>
      <c r="O178" s="263"/>
      <c r="P178" s="263"/>
      <c r="Q178" s="263"/>
      <c r="R178" s="263"/>
      <c r="S178" s="263"/>
      <c r="T178" s="264"/>
      <c r="AT178" s="265" t="s">
        <v>210</v>
      </c>
      <c r="AU178" s="265" t="s">
        <v>147</v>
      </c>
      <c r="AV178" s="12" t="s">
        <v>88</v>
      </c>
      <c r="AW178" s="12" t="s">
        <v>41</v>
      </c>
      <c r="AX178" s="12" t="s">
        <v>78</v>
      </c>
      <c r="AY178" s="265" t="s">
        <v>133</v>
      </c>
    </row>
    <row r="179" s="12" customFormat="1">
      <c r="B179" s="255"/>
      <c r="C179" s="256"/>
      <c r="D179" s="252" t="s">
        <v>210</v>
      </c>
      <c r="E179" s="257" t="s">
        <v>34</v>
      </c>
      <c r="F179" s="258" t="s">
        <v>303</v>
      </c>
      <c r="G179" s="256"/>
      <c r="H179" s="259">
        <v>29.640000000000001</v>
      </c>
      <c r="I179" s="260"/>
      <c r="J179" s="256"/>
      <c r="K179" s="256"/>
      <c r="L179" s="261"/>
      <c r="M179" s="262"/>
      <c r="N179" s="263"/>
      <c r="O179" s="263"/>
      <c r="P179" s="263"/>
      <c r="Q179" s="263"/>
      <c r="R179" s="263"/>
      <c r="S179" s="263"/>
      <c r="T179" s="264"/>
      <c r="AT179" s="265" t="s">
        <v>210</v>
      </c>
      <c r="AU179" s="265" t="s">
        <v>147</v>
      </c>
      <c r="AV179" s="12" t="s">
        <v>88</v>
      </c>
      <c r="AW179" s="12" t="s">
        <v>41</v>
      </c>
      <c r="AX179" s="12" t="s">
        <v>78</v>
      </c>
      <c r="AY179" s="265" t="s">
        <v>133</v>
      </c>
    </row>
    <row r="180" s="13" customFormat="1">
      <c r="B180" s="266"/>
      <c r="C180" s="267"/>
      <c r="D180" s="252" t="s">
        <v>210</v>
      </c>
      <c r="E180" s="268" t="s">
        <v>34</v>
      </c>
      <c r="F180" s="269" t="s">
        <v>218</v>
      </c>
      <c r="G180" s="267"/>
      <c r="H180" s="270">
        <v>39.840000000000003</v>
      </c>
      <c r="I180" s="271"/>
      <c r="J180" s="267"/>
      <c r="K180" s="267"/>
      <c r="L180" s="272"/>
      <c r="M180" s="273"/>
      <c r="N180" s="274"/>
      <c r="O180" s="274"/>
      <c r="P180" s="274"/>
      <c r="Q180" s="274"/>
      <c r="R180" s="274"/>
      <c r="S180" s="274"/>
      <c r="T180" s="275"/>
      <c r="AT180" s="276" t="s">
        <v>210</v>
      </c>
      <c r="AU180" s="276" t="s">
        <v>147</v>
      </c>
      <c r="AV180" s="13" t="s">
        <v>152</v>
      </c>
      <c r="AW180" s="13" t="s">
        <v>41</v>
      </c>
      <c r="AX180" s="13" t="s">
        <v>86</v>
      </c>
      <c r="AY180" s="276" t="s">
        <v>133</v>
      </c>
    </row>
    <row r="181" s="1" customFormat="1" ht="16.5" customHeight="1">
      <c r="B181" s="47"/>
      <c r="C181" s="288" t="s">
        <v>10</v>
      </c>
      <c r="D181" s="288" t="s">
        <v>250</v>
      </c>
      <c r="E181" s="289" t="s">
        <v>304</v>
      </c>
      <c r="F181" s="290" t="s">
        <v>305</v>
      </c>
      <c r="G181" s="291" t="s">
        <v>235</v>
      </c>
      <c r="H181" s="292">
        <v>41.832000000000001</v>
      </c>
      <c r="I181" s="293"/>
      <c r="J181" s="294">
        <f>ROUND(I181*H181,2)</f>
        <v>0</v>
      </c>
      <c r="K181" s="290" t="s">
        <v>139</v>
      </c>
      <c r="L181" s="295"/>
      <c r="M181" s="296" t="s">
        <v>34</v>
      </c>
      <c r="N181" s="297" t="s">
        <v>49</v>
      </c>
      <c r="O181" s="48"/>
      <c r="P181" s="243">
        <f>O181*H181</f>
        <v>0</v>
      </c>
      <c r="Q181" s="243">
        <v>3.0000000000000001E-05</v>
      </c>
      <c r="R181" s="243">
        <f>Q181*H181</f>
        <v>0.0012549600000000001</v>
      </c>
      <c r="S181" s="243">
        <v>0</v>
      </c>
      <c r="T181" s="244">
        <f>S181*H181</f>
        <v>0</v>
      </c>
      <c r="AR181" s="24" t="s">
        <v>253</v>
      </c>
      <c r="AT181" s="24" t="s">
        <v>250</v>
      </c>
      <c r="AU181" s="24" t="s">
        <v>147</v>
      </c>
      <c r="AY181" s="24" t="s">
        <v>133</v>
      </c>
      <c r="BE181" s="245">
        <f>IF(N181="základní",J181,0)</f>
        <v>0</v>
      </c>
      <c r="BF181" s="245">
        <f>IF(N181="snížená",J181,0)</f>
        <v>0</v>
      </c>
      <c r="BG181" s="245">
        <f>IF(N181="zákl. přenesená",J181,0)</f>
        <v>0</v>
      </c>
      <c r="BH181" s="245">
        <f>IF(N181="sníž. přenesená",J181,0)</f>
        <v>0</v>
      </c>
      <c r="BI181" s="245">
        <f>IF(N181="nulová",J181,0)</f>
        <v>0</v>
      </c>
      <c r="BJ181" s="24" t="s">
        <v>86</v>
      </c>
      <c r="BK181" s="245">
        <f>ROUND(I181*H181,2)</f>
        <v>0</v>
      </c>
      <c r="BL181" s="24" t="s">
        <v>152</v>
      </c>
      <c r="BM181" s="24" t="s">
        <v>306</v>
      </c>
    </row>
    <row r="182" s="12" customFormat="1">
      <c r="B182" s="255"/>
      <c r="C182" s="256"/>
      <c r="D182" s="252" t="s">
        <v>210</v>
      </c>
      <c r="E182" s="256"/>
      <c r="F182" s="258" t="s">
        <v>307</v>
      </c>
      <c r="G182" s="256"/>
      <c r="H182" s="259">
        <v>41.832000000000001</v>
      </c>
      <c r="I182" s="260"/>
      <c r="J182" s="256"/>
      <c r="K182" s="256"/>
      <c r="L182" s="261"/>
      <c r="M182" s="262"/>
      <c r="N182" s="263"/>
      <c r="O182" s="263"/>
      <c r="P182" s="263"/>
      <c r="Q182" s="263"/>
      <c r="R182" s="263"/>
      <c r="S182" s="263"/>
      <c r="T182" s="264"/>
      <c r="AT182" s="265" t="s">
        <v>210</v>
      </c>
      <c r="AU182" s="265" t="s">
        <v>147</v>
      </c>
      <c r="AV182" s="12" t="s">
        <v>88</v>
      </c>
      <c r="AW182" s="12" t="s">
        <v>6</v>
      </c>
      <c r="AX182" s="12" t="s">
        <v>86</v>
      </c>
      <c r="AY182" s="265" t="s">
        <v>133</v>
      </c>
    </row>
    <row r="183" s="1" customFormat="1" ht="38.25" customHeight="1">
      <c r="B183" s="47"/>
      <c r="C183" s="234" t="s">
        <v>308</v>
      </c>
      <c r="D183" s="234" t="s">
        <v>136</v>
      </c>
      <c r="E183" s="235" t="s">
        <v>309</v>
      </c>
      <c r="F183" s="236" t="s">
        <v>310</v>
      </c>
      <c r="G183" s="237" t="s">
        <v>235</v>
      </c>
      <c r="H183" s="238">
        <v>2.8999999999999999</v>
      </c>
      <c r="I183" s="239"/>
      <c r="J183" s="240">
        <f>ROUND(I183*H183,2)</f>
        <v>0</v>
      </c>
      <c r="K183" s="236" t="s">
        <v>139</v>
      </c>
      <c r="L183" s="73"/>
      <c r="M183" s="241" t="s">
        <v>34</v>
      </c>
      <c r="N183" s="242" t="s">
        <v>49</v>
      </c>
      <c r="O183" s="48"/>
      <c r="P183" s="243">
        <f>O183*H183</f>
        <v>0</v>
      </c>
      <c r="Q183" s="243">
        <v>0</v>
      </c>
      <c r="R183" s="243">
        <f>Q183*H183</f>
        <v>0</v>
      </c>
      <c r="S183" s="243">
        <v>0</v>
      </c>
      <c r="T183" s="244">
        <f>S183*H183</f>
        <v>0</v>
      </c>
      <c r="AR183" s="24" t="s">
        <v>152</v>
      </c>
      <c r="AT183" s="24" t="s">
        <v>136</v>
      </c>
      <c r="AU183" s="24" t="s">
        <v>147</v>
      </c>
      <c r="AY183" s="24" t="s">
        <v>133</v>
      </c>
      <c r="BE183" s="245">
        <f>IF(N183="základní",J183,0)</f>
        <v>0</v>
      </c>
      <c r="BF183" s="245">
        <f>IF(N183="snížená",J183,0)</f>
        <v>0</v>
      </c>
      <c r="BG183" s="245">
        <f>IF(N183="zákl. přenesená",J183,0)</f>
        <v>0</v>
      </c>
      <c r="BH183" s="245">
        <f>IF(N183="sníž. přenesená",J183,0)</f>
        <v>0</v>
      </c>
      <c r="BI183" s="245">
        <f>IF(N183="nulová",J183,0)</f>
        <v>0</v>
      </c>
      <c r="BJ183" s="24" t="s">
        <v>86</v>
      </c>
      <c r="BK183" s="245">
        <f>ROUND(I183*H183,2)</f>
        <v>0</v>
      </c>
      <c r="BL183" s="24" t="s">
        <v>152</v>
      </c>
      <c r="BM183" s="24" t="s">
        <v>311</v>
      </c>
    </row>
    <row r="184" s="1" customFormat="1">
      <c r="B184" s="47"/>
      <c r="C184" s="75"/>
      <c r="D184" s="252" t="s">
        <v>208</v>
      </c>
      <c r="E184" s="75"/>
      <c r="F184" s="253" t="s">
        <v>300</v>
      </c>
      <c r="G184" s="75"/>
      <c r="H184" s="75"/>
      <c r="I184" s="204"/>
      <c r="J184" s="75"/>
      <c r="K184" s="75"/>
      <c r="L184" s="73"/>
      <c r="M184" s="254"/>
      <c r="N184" s="48"/>
      <c r="O184" s="48"/>
      <c r="P184" s="48"/>
      <c r="Q184" s="48"/>
      <c r="R184" s="48"/>
      <c r="S184" s="48"/>
      <c r="T184" s="96"/>
      <c r="AT184" s="24" t="s">
        <v>208</v>
      </c>
      <c r="AU184" s="24" t="s">
        <v>147</v>
      </c>
    </row>
    <row r="185" s="12" customFormat="1">
      <c r="B185" s="255"/>
      <c r="C185" s="256"/>
      <c r="D185" s="252" t="s">
        <v>210</v>
      </c>
      <c r="E185" s="257" t="s">
        <v>34</v>
      </c>
      <c r="F185" s="258" t="s">
        <v>312</v>
      </c>
      <c r="G185" s="256"/>
      <c r="H185" s="259">
        <v>2.8999999999999999</v>
      </c>
      <c r="I185" s="260"/>
      <c r="J185" s="256"/>
      <c r="K185" s="256"/>
      <c r="L185" s="261"/>
      <c r="M185" s="262"/>
      <c r="N185" s="263"/>
      <c r="O185" s="263"/>
      <c r="P185" s="263"/>
      <c r="Q185" s="263"/>
      <c r="R185" s="263"/>
      <c r="S185" s="263"/>
      <c r="T185" s="264"/>
      <c r="AT185" s="265" t="s">
        <v>210</v>
      </c>
      <c r="AU185" s="265" t="s">
        <v>147</v>
      </c>
      <c r="AV185" s="12" t="s">
        <v>88</v>
      </c>
      <c r="AW185" s="12" t="s">
        <v>41</v>
      </c>
      <c r="AX185" s="12" t="s">
        <v>86</v>
      </c>
      <c r="AY185" s="265" t="s">
        <v>133</v>
      </c>
    </row>
    <row r="186" s="1" customFormat="1" ht="16.5" customHeight="1">
      <c r="B186" s="47"/>
      <c r="C186" s="288" t="s">
        <v>313</v>
      </c>
      <c r="D186" s="288" t="s">
        <v>250</v>
      </c>
      <c r="E186" s="289" t="s">
        <v>314</v>
      </c>
      <c r="F186" s="290" t="s">
        <v>315</v>
      </c>
      <c r="G186" s="291" t="s">
        <v>235</v>
      </c>
      <c r="H186" s="292">
        <v>3.0449999999999999</v>
      </c>
      <c r="I186" s="293"/>
      <c r="J186" s="294">
        <f>ROUND(I186*H186,2)</f>
        <v>0</v>
      </c>
      <c r="K186" s="290" t="s">
        <v>139</v>
      </c>
      <c r="L186" s="295"/>
      <c r="M186" s="296" t="s">
        <v>34</v>
      </c>
      <c r="N186" s="297" t="s">
        <v>49</v>
      </c>
      <c r="O186" s="48"/>
      <c r="P186" s="243">
        <f>O186*H186</f>
        <v>0</v>
      </c>
      <c r="Q186" s="243">
        <v>4.0000000000000003E-05</v>
      </c>
      <c r="R186" s="243">
        <f>Q186*H186</f>
        <v>0.00012180000000000001</v>
      </c>
      <c r="S186" s="243">
        <v>0</v>
      </c>
      <c r="T186" s="244">
        <f>S186*H186</f>
        <v>0</v>
      </c>
      <c r="AR186" s="24" t="s">
        <v>253</v>
      </c>
      <c r="AT186" s="24" t="s">
        <v>250</v>
      </c>
      <c r="AU186" s="24" t="s">
        <v>147</v>
      </c>
      <c r="AY186" s="24" t="s">
        <v>133</v>
      </c>
      <c r="BE186" s="245">
        <f>IF(N186="základní",J186,0)</f>
        <v>0</v>
      </c>
      <c r="BF186" s="245">
        <f>IF(N186="snížená",J186,0)</f>
        <v>0</v>
      </c>
      <c r="BG186" s="245">
        <f>IF(N186="zákl. přenesená",J186,0)</f>
        <v>0</v>
      </c>
      <c r="BH186" s="245">
        <f>IF(N186="sníž. přenesená",J186,0)</f>
        <v>0</v>
      </c>
      <c r="BI186" s="245">
        <f>IF(N186="nulová",J186,0)</f>
        <v>0</v>
      </c>
      <c r="BJ186" s="24" t="s">
        <v>86</v>
      </c>
      <c r="BK186" s="245">
        <f>ROUND(I186*H186,2)</f>
        <v>0</v>
      </c>
      <c r="BL186" s="24" t="s">
        <v>152</v>
      </c>
      <c r="BM186" s="24" t="s">
        <v>316</v>
      </c>
    </row>
    <row r="187" s="12" customFormat="1">
      <c r="B187" s="255"/>
      <c r="C187" s="256"/>
      <c r="D187" s="252" t="s">
        <v>210</v>
      </c>
      <c r="E187" s="256"/>
      <c r="F187" s="258" t="s">
        <v>317</v>
      </c>
      <c r="G187" s="256"/>
      <c r="H187" s="259">
        <v>3.0449999999999999</v>
      </c>
      <c r="I187" s="260"/>
      <c r="J187" s="256"/>
      <c r="K187" s="256"/>
      <c r="L187" s="261"/>
      <c r="M187" s="262"/>
      <c r="N187" s="263"/>
      <c r="O187" s="263"/>
      <c r="P187" s="263"/>
      <c r="Q187" s="263"/>
      <c r="R187" s="263"/>
      <c r="S187" s="263"/>
      <c r="T187" s="264"/>
      <c r="AT187" s="265" t="s">
        <v>210</v>
      </c>
      <c r="AU187" s="265" t="s">
        <v>147</v>
      </c>
      <c r="AV187" s="12" t="s">
        <v>88</v>
      </c>
      <c r="AW187" s="12" t="s">
        <v>6</v>
      </c>
      <c r="AX187" s="12" t="s">
        <v>86</v>
      </c>
      <c r="AY187" s="265" t="s">
        <v>133</v>
      </c>
    </row>
    <row r="188" s="11" customFormat="1" ht="22.32" customHeight="1">
      <c r="B188" s="218"/>
      <c r="C188" s="219"/>
      <c r="D188" s="220" t="s">
        <v>77</v>
      </c>
      <c r="E188" s="232" t="s">
        <v>318</v>
      </c>
      <c r="F188" s="232" t="s">
        <v>319</v>
      </c>
      <c r="G188" s="219"/>
      <c r="H188" s="219"/>
      <c r="I188" s="222"/>
      <c r="J188" s="233">
        <f>BK188</f>
        <v>0</v>
      </c>
      <c r="K188" s="219"/>
      <c r="L188" s="224"/>
      <c r="M188" s="225"/>
      <c r="N188" s="226"/>
      <c r="O188" s="226"/>
      <c r="P188" s="227">
        <f>SUM(P189:P192)</f>
        <v>0</v>
      </c>
      <c r="Q188" s="226"/>
      <c r="R188" s="227">
        <f>SUM(R189:R192)</f>
        <v>0.00042000000000000002</v>
      </c>
      <c r="S188" s="226"/>
      <c r="T188" s="228">
        <f>SUM(T189:T192)</f>
        <v>0</v>
      </c>
      <c r="AR188" s="229" t="s">
        <v>86</v>
      </c>
      <c r="AT188" s="230" t="s">
        <v>77</v>
      </c>
      <c r="AU188" s="230" t="s">
        <v>88</v>
      </c>
      <c r="AY188" s="229" t="s">
        <v>133</v>
      </c>
      <c r="BK188" s="231">
        <f>SUM(BK189:BK192)</f>
        <v>0</v>
      </c>
    </row>
    <row r="189" s="1" customFormat="1" ht="25.5" customHeight="1">
      <c r="B189" s="47"/>
      <c r="C189" s="234" t="s">
        <v>320</v>
      </c>
      <c r="D189" s="234" t="s">
        <v>136</v>
      </c>
      <c r="E189" s="235" t="s">
        <v>321</v>
      </c>
      <c r="F189" s="236" t="s">
        <v>322</v>
      </c>
      <c r="G189" s="237" t="s">
        <v>227</v>
      </c>
      <c r="H189" s="238">
        <v>1</v>
      </c>
      <c r="I189" s="239"/>
      <c r="J189" s="240">
        <f>ROUND(I189*H189,2)</f>
        <v>0</v>
      </c>
      <c r="K189" s="236" t="s">
        <v>139</v>
      </c>
      <c r="L189" s="73"/>
      <c r="M189" s="241" t="s">
        <v>34</v>
      </c>
      <c r="N189" s="242" t="s">
        <v>49</v>
      </c>
      <c r="O189" s="48"/>
      <c r="P189" s="243">
        <f>O189*H189</f>
        <v>0</v>
      </c>
      <c r="Q189" s="243">
        <v>0</v>
      </c>
      <c r="R189" s="243">
        <f>Q189*H189</f>
        <v>0</v>
      </c>
      <c r="S189" s="243">
        <v>0</v>
      </c>
      <c r="T189" s="244">
        <f>S189*H189</f>
        <v>0</v>
      </c>
      <c r="AR189" s="24" t="s">
        <v>152</v>
      </c>
      <c r="AT189" s="24" t="s">
        <v>136</v>
      </c>
      <c r="AU189" s="24" t="s">
        <v>147</v>
      </c>
      <c r="AY189" s="24" t="s">
        <v>133</v>
      </c>
      <c r="BE189" s="245">
        <f>IF(N189="základní",J189,0)</f>
        <v>0</v>
      </c>
      <c r="BF189" s="245">
        <f>IF(N189="snížená",J189,0)</f>
        <v>0</v>
      </c>
      <c r="BG189" s="245">
        <f>IF(N189="zákl. přenesená",J189,0)</f>
        <v>0</v>
      </c>
      <c r="BH189" s="245">
        <f>IF(N189="sníž. přenesená",J189,0)</f>
        <v>0</v>
      </c>
      <c r="BI189" s="245">
        <f>IF(N189="nulová",J189,0)</f>
        <v>0</v>
      </c>
      <c r="BJ189" s="24" t="s">
        <v>86</v>
      </c>
      <c r="BK189" s="245">
        <f>ROUND(I189*H189,2)</f>
        <v>0</v>
      </c>
      <c r="BL189" s="24" t="s">
        <v>152</v>
      </c>
      <c r="BM189" s="24" t="s">
        <v>323</v>
      </c>
    </row>
    <row r="190" s="1" customFormat="1">
      <c r="B190" s="47"/>
      <c r="C190" s="75"/>
      <c r="D190" s="252" t="s">
        <v>208</v>
      </c>
      <c r="E190" s="75"/>
      <c r="F190" s="253" t="s">
        <v>324</v>
      </c>
      <c r="G190" s="75"/>
      <c r="H190" s="75"/>
      <c r="I190" s="204"/>
      <c r="J190" s="75"/>
      <c r="K190" s="75"/>
      <c r="L190" s="73"/>
      <c r="M190" s="254"/>
      <c r="N190" s="48"/>
      <c r="O190" s="48"/>
      <c r="P190" s="48"/>
      <c r="Q190" s="48"/>
      <c r="R190" s="48"/>
      <c r="S190" s="48"/>
      <c r="T190" s="96"/>
      <c r="AT190" s="24" t="s">
        <v>208</v>
      </c>
      <c r="AU190" s="24" t="s">
        <v>147</v>
      </c>
    </row>
    <row r="191" s="12" customFormat="1">
      <c r="B191" s="255"/>
      <c r="C191" s="256"/>
      <c r="D191" s="252" t="s">
        <v>210</v>
      </c>
      <c r="E191" s="257" t="s">
        <v>34</v>
      </c>
      <c r="F191" s="258" t="s">
        <v>325</v>
      </c>
      <c r="G191" s="256"/>
      <c r="H191" s="259">
        <v>1</v>
      </c>
      <c r="I191" s="260"/>
      <c r="J191" s="256"/>
      <c r="K191" s="256"/>
      <c r="L191" s="261"/>
      <c r="M191" s="262"/>
      <c r="N191" s="263"/>
      <c r="O191" s="263"/>
      <c r="P191" s="263"/>
      <c r="Q191" s="263"/>
      <c r="R191" s="263"/>
      <c r="S191" s="263"/>
      <c r="T191" s="264"/>
      <c r="AT191" s="265" t="s">
        <v>210</v>
      </c>
      <c r="AU191" s="265" t="s">
        <v>147</v>
      </c>
      <c r="AV191" s="12" t="s">
        <v>88</v>
      </c>
      <c r="AW191" s="12" t="s">
        <v>41</v>
      </c>
      <c r="AX191" s="12" t="s">
        <v>86</v>
      </c>
      <c r="AY191" s="265" t="s">
        <v>133</v>
      </c>
    </row>
    <row r="192" s="1" customFormat="1" ht="16.5" customHeight="1">
      <c r="B192" s="47"/>
      <c r="C192" s="288" t="s">
        <v>326</v>
      </c>
      <c r="D192" s="288" t="s">
        <v>250</v>
      </c>
      <c r="E192" s="289" t="s">
        <v>327</v>
      </c>
      <c r="F192" s="290" t="s">
        <v>328</v>
      </c>
      <c r="G192" s="291" t="s">
        <v>227</v>
      </c>
      <c r="H192" s="292">
        <v>1</v>
      </c>
      <c r="I192" s="293"/>
      <c r="J192" s="294">
        <f>ROUND(I192*H192,2)</f>
        <v>0</v>
      </c>
      <c r="K192" s="290" t="s">
        <v>139</v>
      </c>
      <c r="L192" s="295"/>
      <c r="M192" s="296" t="s">
        <v>34</v>
      </c>
      <c r="N192" s="297" t="s">
        <v>49</v>
      </c>
      <c r="O192" s="48"/>
      <c r="P192" s="243">
        <f>O192*H192</f>
        <v>0</v>
      </c>
      <c r="Q192" s="243">
        <v>0.00042000000000000002</v>
      </c>
      <c r="R192" s="243">
        <f>Q192*H192</f>
        <v>0.00042000000000000002</v>
      </c>
      <c r="S192" s="243">
        <v>0</v>
      </c>
      <c r="T192" s="244">
        <f>S192*H192</f>
        <v>0</v>
      </c>
      <c r="AR192" s="24" t="s">
        <v>253</v>
      </c>
      <c r="AT192" s="24" t="s">
        <v>250</v>
      </c>
      <c r="AU192" s="24" t="s">
        <v>147</v>
      </c>
      <c r="AY192" s="24" t="s">
        <v>133</v>
      </c>
      <c r="BE192" s="245">
        <f>IF(N192="základní",J192,0)</f>
        <v>0</v>
      </c>
      <c r="BF192" s="245">
        <f>IF(N192="snížená",J192,0)</f>
        <v>0</v>
      </c>
      <c r="BG192" s="245">
        <f>IF(N192="zákl. přenesená",J192,0)</f>
        <v>0</v>
      </c>
      <c r="BH192" s="245">
        <f>IF(N192="sníž. přenesená",J192,0)</f>
        <v>0</v>
      </c>
      <c r="BI192" s="245">
        <f>IF(N192="nulová",J192,0)</f>
        <v>0</v>
      </c>
      <c r="BJ192" s="24" t="s">
        <v>86</v>
      </c>
      <c r="BK192" s="245">
        <f>ROUND(I192*H192,2)</f>
        <v>0</v>
      </c>
      <c r="BL192" s="24" t="s">
        <v>152</v>
      </c>
      <c r="BM192" s="24" t="s">
        <v>329</v>
      </c>
    </row>
    <row r="193" s="11" customFormat="1" ht="29.88" customHeight="1">
      <c r="B193" s="218"/>
      <c r="C193" s="219"/>
      <c r="D193" s="220" t="s">
        <v>77</v>
      </c>
      <c r="E193" s="232" t="s">
        <v>262</v>
      </c>
      <c r="F193" s="232" t="s">
        <v>330</v>
      </c>
      <c r="G193" s="219"/>
      <c r="H193" s="219"/>
      <c r="I193" s="222"/>
      <c r="J193" s="233">
        <f>BK193</f>
        <v>0</v>
      </c>
      <c r="K193" s="219"/>
      <c r="L193" s="224"/>
      <c r="M193" s="225"/>
      <c r="N193" s="226"/>
      <c r="O193" s="226"/>
      <c r="P193" s="227">
        <f>P194+P202+P210+P227</f>
        <v>0</v>
      </c>
      <c r="Q193" s="226"/>
      <c r="R193" s="227">
        <f>R194+R202+R210+R227</f>
        <v>0.26407231999999997</v>
      </c>
      <c r="S193" s="226"/>
      <c r="T193" s="228">
        <f>T194+T202+T210+T227</f>
        <v>25.661760000000001</v>
      </c>
      <c r="AR193" s="229" t="s">
        <v>86</v>
      </c>
      <c r="AT193" s="230" t="s">
        <v>77</v>
      </c>
      <c r="AU193" s="230" t="s">
        <v>86</v>
      </c>
      <c r="AY193" s="229" t="s">
        <v>133</v>
      </c>
      <c r="BK193" s="231">
        <f>BK194+BK202+BK210+BK227</f>
        <v>0</v>
      </c>
    </row>
    <row r="194" s="11" customFormat="1" ht="14.88" customHeight="1">
      <c r="B194" s="218"/>
      <c r="C194" s="219"/>
      <c r="D194" s="220" t="s">
        <v>77</v>
      </c>
      <c r="E194" s="232" t="s">
        <v>331</v>
      </c>
      <c r="F194" s="232" t="s">
        <v>332</v>
      </c>
      <c r="G194" s="219"/>
      <c r="H194" s="219"/>
      <c r="I194" s="222"/>
      <c r="J194" s="233">
        <f>BK194</f>
        <v>0</v>
      </c>
      <c r="K194" s="219"/>
      <c r="L194" s="224"/>
      <c r="M194" s="225"/>
      <c r="N194" s="226"/>
      <c r="O194" s="226"/>
      <c r="P194" s="227">
        <f>SUM(P195:P201)</f>
        <v>0</v>
      </c>
      <c r="Q194" s="226"/>
      <c r="R194" s="227">
        <f>SUM(R195:R201)</f>
        <v>0.0092568000000000008</v>
      </c>
      <c r="S194" s="226"/>
      <c r="T194" s="228">
        <f>SUM(T195:T201)</f>
        <v>0</v>
      </c>
      <c r="AR194" s="229" t="s">
        <v>86</v>
      </c>
      <c r="AT194" s="230" t="s">
        <v>77</v>
      </c>
      <c r="AU194" s="230" t="s">
        <v>88</v>
      </c>
      <c r="AY194" s="229" t="s">
        <v>133</v>
      </c>
      <c r="BK194" s="231">
        <f>SUM(BK195:BK201)</f>
        <v>0</v>
      </c>
    </row>
    <row r="195" s="1" customFormat="1" ht="25.5" customHeight="1">
      <c r="B195" s="47"/>
      <c r="C195" s="234" t="s">
        <v>333</v>
      </c>
      <c r="D195" s="234" t="s">
        <v>136</v>
      </c>
      <c r="E195" s="235" t="s">
        <v>334</v>
      </c>
      <c r="F195" s="236" t="s">
        <v>335</v>
      </c>
      <c r="G195" s="237" t="s">
        <v>206</v>
      </c>
      <c r="H195" s="238">
        <v>44.079999999999998</v>
      </c>
      <c r="I195" s="239"/>
      <c r="J195" s="240">
        <f>ROUND(I195*H195,2)</f>
        <v>0</v>
      </c>
      <c r="K195" s="236" t="s">
        <v>139</v>
      </c>
      <c r="L195" s="73"/>
      <c r="M195" s="241" t="s">
        <v>34</v>
      </c>
      <c r="N195" s="242" t="s">
        <v>49</v>
      </c>
      <c r="O195" s="48"/>
      <c r="P195" s="243">
        <f>O195*H195</f>
        <v>0</v>
      </c>
      <c r="Q195" s="243">
        <v>0.00021000000000000001</v>
      </c>
      <c r="R195" s="243">
        <f>Q195*H195</f>
        <v>0.0092568000000000008</v>
      </c>
      <c r="S195" s="243">
        <v>0</v>
      </c>
      <c r="T195" s="244">
        <f>S195*H195</f>
        <v>0</v>
      </c>
      <c r="AR195" s="24" t="s">
        <v>152</v>
      </c>
      <c r="AT195" s="24" t="s">
        <v>136</v>
      </c>
      <c r="AU195" s="24" t="s">
        <v>147</v>
      </c>
      <c r="AY195" s="24" t="s">
        <v>133</v>
      </c>
      <c r="BE195" s="245">
        <f>IF(N195="základní",J195,0)</f>
        <v>0</v>
      </c>
      <c r="BF195" s="245">
        <f>IF(N195="snížená",J195,0)</f>
        <v>0</v>
      </c>
      <c r="BG195" s="245">
        <f>IF(N195="zákl. přenesená",J195,0)</f>
        <v>0</v>
      </c>
      <c r="BH195" s="245">
        <f>IF(N195="sníž. přenesená",J195,0)</f>
        <v>0</v>
      </c>
      <c r="BI195" s="245">
        <f>IF(N195="nulová",J195,0)</f>
        <v>0</v>
      </c>
      <c r="BJ195" s="24" t="s">
        <v>86</v>
      </c>
      <c r="BK195" s="245">
        <f>ROUND(I195*H195,2)</f>
        <v>0</v>
      </c>
      <c r="BL195" s="24" t="s">
        <v>152</v>
      </c>
      <c r="BM195" s="24" t="s">
        <v>336</v>
      </c>
    </row>
    <row r="196" s="1" customFormat="1">
      <c r="B196" s="47"/>
      <c r="C196" s="75"/>
      <c r="D196" s="252" t="s">
        <v>208</v>
      </c>
      <c r="E196" s="75"/>
      <c r="F196" s="253" t="s">
        <v>337</v>
      </c>
      <c r="G196" s="75"/>
      <c r="H196" s="75"/>
      <c r="I196" s="204"/>
      <c r="J196" s="75"/>
      <c r="K196" s="75"/>
      <c r="L196" s="73"/>
      <c r="M196" s="254"/>
      <c r="N196" s="48"/>
      <c r="O196" s="48"/>
      <c r="P196" s="48"/>
      <c r="Q196" s="48"/>
      <c r="R196" s="48"/>
      <c r="S196" s="48"/>
      <c r="T196" s="96"/>
      <c r="AT196" s="24" t="s">
        <v>208</v>
      </c>
      <c r="AU196" s="24" t="s">
        <v>147</v>
      </c>
    </row>
    <row r="197" s="14" customFormat="1">
      <c r="B197" s="277"/>
      <c r="C197" s="278"/>
      <c r="D197" s="252" t="s">
        <v>210</v>
      </c>
      <c r="E197" s="279" t="s">
        <v>34</v>
      </c>
      <c r="F197" s="280" t="s">
        <v>338</v>
      </c>
      <c r="G197" s="278"/>
      <c r="H197" s="279" t="s">
        <v>34</v>
      </c>
      <c r="I197" s="281"/>
      <c r="J197" s="278"/>
      <c r="K197" s="278"/>
      <c r="L197" s="282"/>
      <c r="M197" s="283"/>
      <c r="N197" s="284"/>
      <c r="O197" s="284"/>
      <c r="P197" s="284"/>
      <c r="Q197" s="284"/>
      <c r="R197" s="284"/>
      <c r="S197" s="284"/>
      <c r="T197" s="285"/>
      <c r="AT197" s="286" t="s">
        <v>210</v>
      </c>
      <c r="AU197" s="286" t="s">
        <v>147</v>
      </c>
      <c r="AV197" s="14" t="s">
        <v>86</v>
      </c>
      <c r="AW197" s="14" t="s">
        <v>41</v>
      </c>
      <c r="AX197" s="14" t="s">
        <v>78</v>
      </c>
      <c r="AY197" s="286" t="s">
        <v>133</v>
      </c>
    </row>
    <row r="198" s="12" customFormat="1">
      <c r="B198" s="255"/>
      <c r="C198" s="256"/>
      <c r="D198" s="252" t="s">
        <v>210</v>
      </c>
      <c r="E198" s="257" t="s">
        <v>34</v>
      </c>
      <c r="F198" s="258" t="s">
        <v>339</v>
      </c>
      <c r="G198" s="256"/>
      <c r="H198" s="259">
        <v>4.4800000000000004</v>
      </c>
      <c r="I198" s="260"/>
      <c r="J198" s="256"/>
      <c r="K198" s="256"/>
      <c r="L198" s="261"/>
      <c r="M198" s="262"/>
      <c r="N198" s="263"/>
      <c r="O198" s="263"/>
      <c r="P198" s="263"/>
      <c r="Q198" s="263"/>
      <c r="R198" s="263"/>
      <c r="S198" s="263"/>
      <c r="T198" s="264"/>
      <c r="AT198" s="265" t="s">
        <v>210</v>
      </c>
      <c r="AU198" s="265" t="s">
        <v>147</v>
      </c>
      <c r="AV198" s="12" t="s">
        <v>88</v>
      </c>
      <c r="AW198" s="12" t="s">
        <v>41</v>
      </c>
      <c r="AX198" s="12" t="s">
        <v>78</v>
      </c>
      <c r="AY198" s="265" t="s">
        <v>133</v>
      </c>
    </row>
    <row r="199" s="12" customFormat="1">
      <c r="B199" s="255"/>
      <c r="C199" s="256"/>
      <c r="D199" s="252" t="s">
        <v>210</v>
      </c>
      <c r="E199" s="257" t="s">
        <v>34</v>
      </c>
      <c r="F199" s="258" t="s">
        <v>340</v>
      </c>
      <c r="G199" s="256"/>
      <c r="H199" s="259">
        <v>16.66</v>
      </c>
      <c r="I199" s="260"/>
      <c r="J199" s="256"/>
      <c r="K199" s="256"/>
      <c r="L199" s="261"/>
      <c r="M199" s="262"/>
      <c r="N199" s="263"/>
      <c r="O199" s="263"/>
      <c r="P199" s="263"/>
      <c r="Q199" s="263"/>
      <c r="R199" s="263"/>
      <c r="S199" s="263"/>
      <c r="T199" s="264"/>
      <c r="AT199" s="265" t="s">
        <v>210</v>
      </c>
      <c r="AU199" s="265" t="s">
        <v>147</v>
      </c>
      <c r="AV199" s="12" t="s">
        <v>88</v>
      </c>
      <c r="AW199" s="12" t="s">
        <v>41</v>
      </c>
      <c r="AX199" s="12" t="s">
        <v>78</v>
      </c>
      <c r="AY199" s="265" t="s">
        <v>133</v>
      </c>
    </row>
    <row r="200" s="12" customFormat="1">
      <c r="B200" s="255"/>
      <c r="C200" s="256"/>
      <c r="D200" s="252" t="s">
        <v>210</v>
      </c>
      <c r="E200" s="257" t="s">
        <v>34</v>
      </c>
      <c r="F200" s="258" t="s">
        <v>341</v>
      </c>
      <c r="G200" s="256"/>
      <c r="H200" s="259">
        <v>22.940000000000001</v>
      </c>
      <c r="I200" s="260"/>
      <c r="J200" s="256"/>
      <c r="K200" s="256"/>
      <c r="L200" s="261"/>
      <c r="M200" s="262"/>
      <c r="N200" s="263"/>
      <c r="O200" s="263"/>
      <c r="P200" s="263"/>
      <c r="Q200" s="263"/>
      <c r="R200" s="263"/>
      <c r="S200" s="263"/>
      <c r="T200" s="264"/>
      <c r="AT200" s="265" t="s">
        <v>210</v>
      </c>
      <c r="AU200" s="265" t="s">
        <v>147</v>
      </c>
      <c r="AV200" s="12" t="s">
        <v>88</v>
      </c>
      <c r="AW200" s="12" t="s">
        <v>41</v>
      </c>
      <c r="AX200" s="12" t="s">
        <v>78</v>
      </c>
      <c r="AY200" s="265" t="s">
        <v>133</v>
      </c>
    </row>
    <row r="201" s="13" customFormat="1">
      <c r="B201" s="266"/>
      <c r="C201" s="267"/>
      <c r="D201" s="252" t="s">
        <v>210</v>
      </c>
      <c r="E201" s="268" t="s">
        <v>34</v>
      </c>
      <c r="F201" s="269" t="s">
        <v>218</v>
      </c>
      <c r="G201" s="267"/>
      <c r="H201" s="270">
        <v>44.079999999999998</v>
      </c>
      <c r="I201" s="271"/>
      <c r="J201" s="267"/>
      <c r="K201" s="267"/>
      <c r="L201" s="272"/>
      <c r="M201" s="273"/>
      <c r="N201" s="274"/>
      <c r="O201" s="274"/>
      <c r="P201" s="274"/>
      <c r="Q201" s="274"/>
      <c r="R201" s="274"/>
      <c r="S201" s="274"/>
      <c r="T201" s="275"/>
      <c r="AT201" s="276" t="s">
        <v>210</v>
      </c>
      <c r="AU201" s="276" t="s">
        <v>147</v>
      </c>
      <c r="AV201" s="13" t="s">
        <v>152</v>
      </c>
      <c r="AW201" s="13" t="s">
        <v>41</v>
      </c>
      <c r="AX201" s="13" t="s">
        <v>86</v>
      </c>
      <c r="AY201" s="276" t="s">
        <v>133</v>
      </c>
    </row>
    <row r="202" s="11" customFormat="1" ht="22.32" customHeight="1">
      <c r="B202" s="218"/>
      <c r="C202" s="219"/>
      <c r="D202" s="220" t="s">
        <v>77</v>
      </c>
      <c r="E202" s="232" t="s">
        <v>342</v>
      </c>
      <c r="F202" s="232" t="s">
        <v>343</v>
      </c>
      <c r="G202" s="219"/>
      <c r="H202" s="219"/>
      <c r="I202" s="222"/>
      <c r="J202" s="233">
        <f>BK202</f>
        <v>0</v>
      </c>
      <c r="K202" s="219"/>
      <c r="L202" s="224"/>
      <c r="M202" s="225"/>
      <c r="N202" s="226"/>
      <c r="O202" s="226"/>
      <c r="P202" s="227">
        <f>SUM(P203:P209)</f>
        <v>0</v>
      </c>
      <c r="Q202" s="226"/>
      <c r="R202" s="227">
        <f>SUM(R203:R209)</f>
        <v>0.0017632000000000001</v>
      </c>
      <c r="S202" s="226"/>
      <c r="T202" s="228">
        <f>SUM(T203:T209)</f>
        <v>0</v>
      </c>
      <c r="AR202" s="229" t="s">
        <v>86</v>
      </c>
      <c r="AT202" s="230" t="s">
        <v>77</v>
      </c>
      <c r="AU202" s="230" t="s">
        <v>88</v>
      </c>
      <c r="AY202" s="229" t="s">
        <v>133</v>
      </c>
      <c r="BK202" s="231">
        <f>SUM(BK203:BK209)</f>
        <v>0</v>
      </c>
    </row>
    <row r="203" s="1" customFormat="1" ht="25.5" customHeight="1">
      <c r="B203" s="47"/>
      <c r="C203" s="234" t="s">
        <v>9</v>
      </c>
      <c r="D203" s="234" t="s">
        <v>136</v>
      </c>
      <c r="E203" s="235" t="s">
        <v>344</v>
      </c>
      <c r="F203" s="236" t="s">
        <v>345</v>
      </c>
      <c r="G203" s="237" t="s">
        <v>206</v>
      </c>
      <c r="H203" s="238">
        <v>44.079999999999998</v>
      </c>
      <c r="I203" s="239"/>
      <c r="J203" s="240">
        <f>ROUND(I203*H203,2)</f>
        <v>0</v>
      </c>
      <c r="K203" s="236" t="s">
        <v>139</v>
      </c>
      <c r="L203" s="73"/>
      <c r="M203" s="241" t="s">
        <v>34</v>
      </c>
      <c r="N203" s="242" t="s">
        <v>49</v>
      </c>
      <c r="O203" s="48"/>
      <c r="P203" s="243">
        <f>O203*H203</f>
        <v>0</v>
      </c>
      <c r="Q203" s="243">
        <v>4.0000000000000003E-05</v>
      </c>
      <c r="R203" s="243">
        <f>Q203*H203</f>
        <v>0.0017632000000000001</v>
      </c>
      <c r="S203" s="243">
        <v>0</v>
      </c>
      <c r="T203" s="244">
        <f>S203*H203</f>
        <v>0</v>
      </c>
      <c r="AR203" s="24" t="s">
        <v>152</v>
      </c>
      <c r="AT203" s="24" t="s">
        <v>136</v>
      </c>
      <c r="AU203" s="24" t="s">
        <v>147</v>
      </c>
      <c r="AY203" s="24" t="s">
        <v>133</v>
      </c>
      <c r="BE203" s="245">
        <f>IF(N203="základní",J203,0)</f>
        <v>0</v>
      </c>
      <c r="BF203" s="245">
        <f>IF(N203="snížená",J203,0)</f>
        <v>0</v>
      </c>
      <c r="BG203" s="245">
        <f>IF(N203="zákl. přenesená",J203,0)</f>
        <v>0</v>
      </c>
      <c r="BH203" s="245">
        <f>IF(N203="sníž. přenesená",J203,0)</f>
        <v>0</v>
      </c>
      <c r="BI203" s="245">
        <f>IF(N203="nulová",J203,0)</f>
        <v>0</v>
      </c>
      <c r="BJ203" s="24" t="s">
        <v>86</v>
      </c>
      <c r="BK203" s="245">
        <f>ROUND(I203*H203,2)</f>
        <v>0</v>
      </c>
      <c r="BL203" s="24" t="s">
        <v>152</v>
      </c>
      <c r="BM203" s="24" t="s">
        <v>346</v>
      </c>
    </row>
    <row r="204" s="1" customFormat="1">
      <c r="B204" s="47"/>
      <c r="C204" s="75"/>
      <c r="D204" s="252" t="s">
        <v>208</v>
      </c>
      <c r="E204" s="75"/>
      <c r="F204" s="253" t="s">
        <v>347</v>
      </c>
      <c r="G204" s="75"/>
      <c r="H204" s="75"/>
      <c r="I204" s="204"/>
      <c r="J204" s="75"/>
      <c r="K204" s="75"/>
      <c r="L204" s="73"/>
      <c r="M204" s="254"/>
      <c r="N204" s="48"/>
      <c r="O204" s="48"/>
      <c r="P204" s="48"/>
      <c r="Q204" s="48"/>
      <c r="R204" s="48"/>
      <c r="S204" s="48"/>
      <c r="T204" s="96"/>
      <c r="AT204" s="24" t="s">
        <v>208</v>
      </c>
      <c r="AU204" s="24" t="s">
        <v>147</v>
      </c>
    </row>
    <row r="205" s="14" customFormat="1">
      <c r="B205" s="277"/>
      <c r="C205" s="278"/>
      <c r="D205" s="252" t="s">
        <v>210</v>
      </c>
      <c r="E205" s="279" t="s">
        <v>34</v>
      </c>
      <c r="F205" s="280" t="s">
        <v>338</v>
      </c>
      <c r="G205" s="278"/>
      <c r="H205" s="279" t="s">
        <v>34</v>
      </c>
      <c r="I205" s="281"/>
      <c r="J205" s="278"/>
      <c r="K205" s="278"/>
      <c r="L205" s="282"/>
      <c r="M205" s="283"/>
      <c r="N205" s="284"/>
      <c r="O205" s="284"/>
      <c r="P205" s="284"/>
      <c r="Q205" s="284"/>
      <c r="R205" s="284"/>
      <c r="S205" s="284"/>
      <c r="T205" s="285"/>
      <c r="AT205" s="286" t="s">
        <v>210</v>
      </c>
      <c r="AU205" s="286" t="s">
        <v>147</v>
      </c>
      <c r="AV205" s="14" t="s">
        <v>86</v>
      </c>
      <c r="AW205" s="14" t="s">
        <v>41</v>
      </c>
      <c r="AX205" s="14" t="s">
        <v>78</v>
      </c>
      <c r="AY205" s="286" t="s">
        <v>133</v>
      </c>
    </row>
    <row r="206" s="12" customFormat="1">
      <c r="B206" s="255"/>
      <c r="C206" s="256"/>
      <c r="D206" s="252" t="s">
        <v>210</v>
      </c>
      <c r="E206" s="257" t="s">
        <v>34</v>
      </c>
      <c r="F206" s="258" t="s">
        <v>339</v>
      </c>
      <c r="G206" s="256"/>
      <c r="H206" s="259">
        <v>4.4800000000000004</v>
      </c>
      <c r="I206" s="260"/>
      <c r="J206" s="256"/>
      <c r="K206" s="256"/>
      <c r="L206" s="261"/>
      <c r="M206" s="262"/>
      <c r="N206" s="263"/>
      <c r="O206" s="263"/>
      <c r="P206" s="263"/>
      <c r="Q206" s="263"/>
      <c r="R206" s="263"/>
      <c r="S206" s="263"/>
      <c r="T206" s="264"/>
      <c r="AT206" s="265" t="s">
        <v>210</v>
      </c>
      <c r="AU206" s="265" t="s">
        <v>147</v>
      </c>
      <c r="AV206" s="12" t="s">
        <v>88</v>
      </c>
      <c r="AW206" s="12" t="s">
        <v>41</v>
      </c>
      <c r="AX206" s="12" t="s">
        <v>78</v>
      </c>
      <c r="AY206" s="265" t="s">
        <v>133</v>
      </c>
    </row>
    <row r="207" s="12" customFormat="1">
      <c r="B207" s="255"/>
      <c r="C207" s="256"/>
      <c r="D207" s="252" t="s">
        <v>210</v>
      </c>
      <c r="E207" s="257" t="s">
        <v>34</v>
      </c>
      <c r="F207" s="258" t="s">
        <v>340</v>
      </c>
      <c r="G207" s="256"/>
      <c r="H207" s="259">
        <v>16.66</v>
      </c>
      <c r="I207" s="260"/>
      <c r="J207" s="256"/>
      <c r="K207" s="256"/>
      <c r="L207" s="261"/>
      <c r="M207" s="262"/>
      <c r="N207" s="263"/>
      <c r="O207" s="263"/>
      <c r="P207" s="263"/>
      <c r="Q207" s="263"/>
      <c r="R207" s="263"/>
      <c r="S207" s="263"/>
      <c r="T207" s="264"/>
      <c r="AT207" s="265" t="s">
        <v>210</v>
      </c>
      <c r="AU207" s="265" t="s">
        <v>147</v>
      </c>
      <c r="AV207" s="12" t="s">
        <v>88</v>
      </c>
      <c r="AW207" s="12" t="s">
        <v>41</v>
      </c>
      <c r="AX207" s="12" t="s">
        <v>78</v>
      </c>
      <c r="AY207" s="265" t="s">
        <v>133</v>
      </c>
    </row>
    <row r="208" s="12" customFormat="1">
      <c r="B208" s="255"/>
      <c r="C208" s="256"/>
      <c r="D208" s="252" t="s">
        <v>210</v>
      </c>
      <c r="E208" s="257" t="s">
        <v>34</v>
      </c>
      <c r="F208" s="258" t="s">
        <v>341</v>
      </c>
      <c r="G208" s="256"/>
      <c r="H208" s="259">
        <v>22.940000000000001</v>
      </c>
      <c r="I208" s="260"/>
      <c r="J208" s="256"/>
      <c r="K208" s="256"/>
      <c r="L208" s="261"/>
      <c r="M208" s="262"/>
      <c r="N208" s="263"/>
      <c r="O208" s="263"/>
      <c r="P208" s="263"/>
      <c r="Q208" s="263"/>
      <c r="R208" s="263"/>
      <c r="S208" s="263"/>
      <c r="T208" s="264"/>
      <c r="AT208" s="265" t="s">
        <v>210</v>
      </c>
      <c r="AU208" s="265" t="s">
        <v>147</v>
      </c>
      <c r="AV208" s="12" t="s">
        <v>88</v>
      </c>
      <c r="AW208" s="12" t="s">
        <v>41</v>
      </c>
      <c r="AX208" s="12" t="s">
        <v>78</v>
      </c>
      <c r="AY208" s="265" t="s">
        <v>133</v>
      </c>
    </row>
    <row r="209" s="13" customFormat="1">
      <c r="B209" s="266"/>
      <c r="C209" s="267"/>
      <c r="D209" s="252" t="s">
        <v>210</v>
      </c>
      <c r="E209" s="268" t="s">
        <v>34</v>
      </c>
      <c r="F209" s="269" t="s">
        <v>218</v>
      </c>
      <c r="G209" s="267"/>
      <c r="H209" s="270">
        <v>44.079999999999998</v>
      </c>
      <c r="I209" s="271"/>
      <c r="J209" s="267"/>
      <c r="K209" s="267"/>
      <c r="L209" s="272"/>
      <c r="M209" s="273"/>
      <c r="N209" s="274"/>
      <c r="O209" s="274"/>
      <c r="P209" s="274"/>
      <c r="Q209" s="274"/>
      <c r="R209" s="274"/>
      <c r="S209" s="274"/>
      <c r="T209" s="275"/>
      <c r="AT209" s="276" t="s">
        <v>210</v>
      </c>
      <c r="AU209" s="276" t="s">
        <v>147</v>
      </c>
      <c r="AV209" s="13" t="s">
        <v>152</v>
      </c>
      <c r="AW209" s="13" t="s">
        <v>41</v>
      </c>
      <c r="AX209" s="13" t="s">
        <v>86</v>
      </c>
      <c r="AY209" s="276" t="s">
        <v>133</v>
      </c>
    </row>
    <row r="210" s="11" customFormat="1" ht="22.32" customHeight="1">
      <c r="B210" s="218"/>
      <c r="C210" s="219"/>
      <c r="D210" s="220" t="s">
        <v>77</v>
      </c>
      <c r="E210" s="232" t="s">
        <v>348</v>
      </c>
      <c r="F210" s="232" t="s">
        <v>349</v>
      </c>
      <c r="G210" s="219"/>
      <c r="H210" s="219"/>
      <c r="I210" s="222"/>
      <c r="J210" s="233">
        <f>BK210</f>
        <v>0</v>
      </c>
      <c r="K210" s="219"/>
      <c r="L210" s="224"/>
      <c r="M210" s="225"/>
      <c r="N210" s="226"/>
      <c r="O210" s="226"/>
      <c r="P210" s="227">
        <f>SUM(P211:P226)</f>
        <v>0</v>
      </c>
      <c r="Q210" s="226"/>
      <c r="R210" s="227">
        <f>SUM(R211:R226)</f>
        <v>0</v>
      </c>
      <c r="S210" s="226"/>
      <c r="T210" s="228">
        <f>SUM(T211:T226)</f>
        <v>25.661760000000001</v>
      </c>
      <c r="AR210" s="229" t="s">
        <v>86</v>
      </c>
      <c r="AT210" s="230" t="s">
        <v>77</v>
      </c>
      <c r="AU210" s="230" t="s">
        <v>88</v>
      </c>
      <c r="AY210" s="229" t="s">
        <v>133</v>
      </c>
      <c r="BK210" s="231">
        <f>SUM(BK211:BK226)</f>
        <v>0</v>
      </c>
    </row>
    <row r="211" s="1" customFormat="1" ht="38.25" customHeight="1">
      <c r="B211" s="47"/>
      <c r="C211" s="234" t="s">
        <v>350</v>
      </c>
      <c r="D211" s="234" t="s">
        <v>136</v>
      </c>
      <c r="E211" s="235" t="s">
        <v>351</v>
      </c>
      <c r="F211" s="236" t="s">
        <v>352</v>
      </c>
      <c r="G211" s="237" t="s">
        <v>221</v>
      </c>
      <c r="H211" s="238">
        <v>3.2400000000000002</v>
      </c>
      <c r="I211" s="239"/>
      <c r="J211" s="240">
        <f>ROUND(I211*H211,2)</f>
        <v>0</v>
      </c>
      <c r="K211" s="236" t="s">
        <v>139</v>
      </c>
      <c r="L211" s="73"/>
      <c r="M211" s="241" t="s">
        <v>34</v>
      </c>
      <c r="N211" s="242" t="s">
        <v>49</v>
      </c>
      <c r="O211" s="48"/>
      <c r="P211" s="243">
        <f>O211*H211</f>
        <v>0</v>
      </c>
      <c r="Q211" s="243">
        <v>0</v>
      </c>
      <c r="R211" s="243">
        <f>Q211*H211</f>
        <v>0</v>
      </c>
      <c r="S211" s="243">
        <v>1.5940000000000001</v>
      </c>
      <c r="T211" s="244">
        <f>S211*H211</f>
        <v>5.1645600000000007</v>
      </c>
      <c r="AR211" s="24" t="s">
        <v>152</v>
      </c>
      <c r="AT211" s="24" t="s">
        <v>136</v>
      </c>
      <c r="AU211" s="24" t="s">
        <v>147</v>
      </c>
      <c r="AY211" s="24" t="s">
        <v>133</v>
      </c>
      <c r="BE211" s="245">
        <f>IF(N211="základní",J211,0)</f>
        <v>0</v>
      </c>
      <c r="BF211" s="245">
        <f>IF(N211="snížená",J211,0)</f>
        <v>0</v>
      </c>
      <c r="BG211" s="245">
        <f>IF(N211="zákl. přenesená",J211,0)</f>
        <v>0</v>
      </c>
      <c r="BH211" s="245">
        <f>IF(N211="sníž. přenesená",J211,0)</f>
        <v>0</v>
      </c>
      <c r="BI211" s="245">
        <f>IF(N211="nulová",J211,0)</f>
        <v>0</v>
      </c>
      <c r="BJ211" s="24" t="s">
        <v>86</v>
      </c>
      <c r="BK211" s="245">
        <f>ROUND(I211*H211,2)</f>
        <v>0</v>
      </c>
      <c r="BL211" s="24" t="s">
        <v>152</v>
      </c>
      <c r="BM211" s="24" t="s">
        <v>353</v>
      </c>
    </row>
    <row r="212" s="1" customFormat="1">
      <c r="B212" s="47"/>
      <c r="C212" s="75"/>
      <c r="D212" s="252" t="s">
        <v>208</v>
      </c>
      <c r="E212" s="75"/>
      <c r="F212" s="253" t="s">
        <v>354</v>
      </c>
      <c r="G212" s="75"/>
      <c r="H212" s="75"/>
      <c r="I212" s="204"/>
      <c r="J212" s="75"/>
      <c r="K212" s="75"/>
      <c r="L212" s="73"/>
      <c r="M212" s="254"/>
      <c r="N212" s="48"/>
      <c r="O212" s="48"/>
      <c r="P212" s="48"/>
      <c r="Q212" s="48"/>
      <c r="R212" s="48"/>
      <c r="S212" s="48"/>
      <c r="T212" s="96"/>
      <c r="AT212" s="24" t="s">
        <v>208</v>
      </c>
      <c r="AU212" s="24" t="s">
        <v>147</v>
      </c>
    </row>
    <row r="213" s="12" customFormat="1">
      <c r="B213" s="255"/>
      <c r="C213" s="256"/>
      <c r="D213" s="252" t="s">
        <v>210</v>
      </c>
      <c r="E213" s="257" t="s">
        <v>34</v>
      </c>
      <c r="F213" s="258" t="s">
        <v>355</v>
      </c>
      <c r="G213" s="256"/>
      <c r="H213" s="259">
        <v>3.2400000000000002</v>
      </c>
      <c r="I213" s="260"/>
      <c r="J213" s="256"/>
      <c r="K213" s="256"/>
      <c r="L213" s="261"/>
      <c r="M213" s="262"/>
      <c r="N213" s="263"/>
      <c r="O213" s="263"/>
      <c r="P213" s="263"/>
      <c r="Q213" s="263"/>
      <c r="R213" s="263"/>
      <c r="S213" s="263"/>
      <c r="T213" s="264"/>
      <c r="AT213" s="265" t="s">
        <v>210</v>
      </c>
      <c r="AU213" s="265" t="s">
        <v>147</v>
      </c>
      <c r="AV213" s="12" t="s">
        <v>88</v>
      </c>
      <c r="AW213" s="12" t="s">
        <v>41</v>
      </c>
      <c r="AX213" s="12" t="s">
        <v>86</v>
      </c>
      <c r="AY213" s="265" t="s">
        <v>133</v>
      </c>
    </row>
    <row r="214" s="1" customFormat="1" ht="25.5" customHeight="1">
      <c r="B214" s="47"/>
      <c r="C214" s="234" t="s">
        <v>356</v>
      </c>
      <c r="D214" s="234" t="s">
        <v>136</v>
      </c>
      <c r="E214" s="235" t="s">
        <v>357</v>
      </c>
      <c r="F214" s="236" t="s">
        <v>358</v>
      </c>
      <c r="G214" s="237" t="s">
        <v>206</v>
      </c>
      <c r="H214" s="238">
        <v>44.079999999999998</v>
      </c>
      <c r="I214" s="239"/>
      <c r="J214" s="240">
        <f>ROUND(I214*H214,2)</f>
        <v>0</v>
      </c>
      <c r="K214" s="236" t="s">
        <v>139</v>
      </c>
      <c r="L214" s="73"/>
      <c r="M214" s="241" t="s">
        <v>34</v>
      </c>
      <c r="N214" s="242" t="s">
        <v>49</v>
      </c>
      <c r="O214" s="48"/>
      <c r="P214" s="243">
        <f>O214*H214</f>
        <v>0</v>
      </c>
      <c r="Q214" s="243">
        <v>0</v>
      </c>
      <c r="R214" s="243">
        <f>Q214*H214</f>
        <v>0</v>
      </c>
      <c r="S214" s="243">
        <v>0.044999999999999998</v>
      </c>
      <c r="T214" s="244">
        <f>S214*H214</f>
        <v>1.9835999999999998</v>
      </c>
      <c r="AR214" s="24" t="s">
        <v>152</v>
      </c>
      <c r="AT214" s="24" t="s">
        <v>136</v>
      </c>
      <c r="AU214" s="24" t="s">
        <v>147</v>
      </c>
      <c r="AY214" s="24" t="s">
        <v>133</v>
      </c>
      <c r="BE214" s="245">
        <f>IF(N214="základní",J214,0)</f>
        <v>0</v>
      </c>
      <c r="BF214" s="245">
        <f>IF(N214="snížená",J214,0)</f>
        <v>0</v>
      </c>
      <c r="BG214" s="245">
        <f>IF(N214="zákl. přenesená",J214,0)</f>
        <v>0</v>
      </c>
      <c r="BH214" s="245">
        <f>IF(N214="sníž. přenesená",J214,0)</f>
        <v>0</v>
      </c>
      <c r="BI214" s="245">
        <f>IF(N214="nulová",J214,0)</f>
        <v>0</v>
      </c>
      <c r="BJ214" s="24" t="s">
        <v>86</v>
      </c>
      <c r="BK214" s="245">
        <f>ROUND(I214*H214,2)</f>
        <v>0</v>
      </c>
      <c r="BL214" s="24" t="s">
        <v>152</v>
      </c>
      <c r="BM214" s="24" t="s">
        <v>359</v>
      </c>
    </row>
    <row r="215" s="1" customFormat="1">
      <c r="B215" s="47"/>
      <c r="C215" s="75"/>
      <c r="D215" s="252" t="s">
        <v>208</v>
      </c>
      <c r="E215" s="75"/>
      <c r="F215" s="253" t="s">
        <v>360</v>
      </c>
      <c r="G215" s="75"/>
      <c r="H215" s="75"/>
      <c r="I215" s="204"/>
      <c r="J215" s="75"/>
      <c r="K215" s="75"/>
      <c r="L215" s="73"/>
      <c r="M215" s="254"/>
      <c r="N215" s="48"/>
      <c r="O215" s="48"/>
      <c r="P215" s="48"/>
      <c r="Q215" s="48"/>
      <c r="R215" s="48"/>
      <c r="S215" s="48"/>
      <c r="T215" s="96"/>
      <c r="AT215" s="24" t="s">
        <v>208</v>
      </c>
      <c r="AU215" s="24" t="s">
        <v>147</v>
      </c>
    </row>
    <row r="216" s="14" customFormat="1">
      <c r="B216" s="277"/>
      <c r="C216" s="278"/>
      <c r="D216" s="252" t="s">
        <v>210</v>
      </c>
      <c r="E216" s="279" t="s">
        <v>34</v>
      </c>
      <c r="F216" s="280" t="s">
        <v>338</v>
      </c>
      <c r="G216" s="278"/>
      <c r="H216" s="279" t="s">
        <v>34</v>
      </c>
      <c r="I216" s="281"/>
      <c r="J216" s="278"/>
      <c r="K216" s="278"/>
      <c r="L216" s="282"/>
      <c r="M216" s="283"/>
      <c r="N216" s="284"/>
      <c r="O216" s="284"/>
      <c r="P216" s="284"/>
      <c r="Q216" s="284"/>
      <c r="R216" s="284"/>
      <c r="S216" s="284"/>
      <c r="T216" s="285"/>
      <c r="AT216" s="286" t="s">
        <v>210</v>
      </c>
      <c r="AU216" s="286" t="s">
        <v>147</v>
      </c>
      <c r="AV216" s="14" t="s">
        <v>86</v>
      </c>
      <c r="AW216" s="14" t="s">
        <v>41</v>
      </c>
      <c r="AX216" s="14" t="s">
        <v>78</v>
      </c>
      <c r="AY216" s="286" t="s">
        <v>133</v>
      </c>
    </row>
    <row r="217" s="12" customFormat="1">
      <c r="B217" s="255"/>
      <c r="C217" s="256"/>
      <c r="D217" s="252" t="s">
        <v>210</v>
      </c>
      <c r="E217" s="257" t="s">
        <v>34</v>
      </c>
      <c r="F217" s="258" t="s">
        <v>339</v>
      </c>
      <c r="G217" s="256"/>
      <c r="H217" s="259">
        <v>4.4800000000000004</v>
      </c>
      <c r="I217" s="260"/>
      <c r="J217" s="256"/>
      <c r="K217" s="256"/>
      <c r="L217" s="261"/>
      <c r="M217" s="262"/>
      <c r="N217" s="263"/>
      <c r="O217" s="263"/>
      <c r="P217" s="263"/>
      <c r="Q217" s="263"/>
      <c r="R217" s="263"/>
      <c r="S217" s="263"/>
      <c r="T217" s="264"/>
      <c r="AT217" s="265" t="s">
        <v>210</v>
      </c>
      <c r="AU217" s="265" t="s">
        <v>147</v>
      </c>
      <c r="AV217" s="12" t="s">
        <v>88</v>
      </c>
      <c r="AW217" s="12" t="s">
        <v>41</v>
      </c>
      <c r="AX217" s="12" t="s">
        <v>78</v>
      </c>
      <c r="AY217" s="265" t="s">
        <v>133</v>
      </c>
    </row>
    <row r="218" s="12" customFormat="1">
      <c r="B218" s="255"/>
      <c r="C218" s="256"/>
      <c r="D218" s="252" t="s">
        <v>210</v>
      </c>
      <c r="E218" s="257" t="s">
        <v>34</v>
      </c>
      <c r="F218" s="258" t="s">
        <v>340</v>
      </c>
      <c r="G218" s="256"/>
      <c r="H218" s="259">
        <v>16.66</v>
      </c>
      <c r="I218" s="260"/>
      <c r="J218" s="256"/>
      <c r="K218" s="256"/>
      <c r="L218" s="261"/>
      <c r="M218" s="262"/>
      <c r="N218" s="263"/>
      <c r="O218" s="263"/>
      <c r="P218" s="263"/>
      <c r="Q218" s="263"/>
      <c r="R218" s="263"/>
      <c r="S218" s="263"/>
      <c r="T218" s="264"/>
      <c r="AT218" s="265" t="s">
        <v>210</v>
      </c>
      <c r="AU218" s="265" t="s">
        <v>147</v>
      </c>
      <c r="AV218" s="12" t="s">
        <v>88</v>
      </c>
      <c r="AW218" s="12" t="s">
        <v>41</v>
      </c>
      <c r="AX218" s="12" t="s">
        <v>78</v>
      </c>
      <c r="AY218" s="265" t="s">
        <v>133</v>
      </c>
    </row>
    <row r="219" s="12" customFormat="1">
      <c r="B219" s="255"/>
      <c r="C219" s="256"/>
      <c r="D219" s="252" t="s">
        <v>210</v>
      </c>
      <c r="E219" s="257" t="s">
        <v>34</v>
      </c>
      <c r="F219" s="258" t="s">
        <v>341</v>
      </c>
      <c r="G219" s="256"/>
      <c r="H219" s="259">
        <v>22.940000000000001</v>
      </c>
      <c r="I219" s="260"/>
      <c r="J219" s="256"/>
      <c r="K219" s="256"/>
      <c r="L219" s="261"/>
      <c r="M219" s="262"/>
      <c r="N219" s="263"/>
      <c r="O219" s="263"/>
      <c r="P219" s="263"/>
      <c r="Q219" s="263"/>
      <c r="R219" s="263"/>
      <c r="S219" s="263"/>
      <c r="T219" s="264"/>
      <c r="AT219" s="265" t="s">
        <v>210</v>
      </c>
      <c r="AU219" s="265" t="s">
        <v>147</v>
      </c>
      <c r="AV219" s="12" t="s">
        <v>88</v>
      </c>
      <c r="AW219" s="12" t="s">
        <v>41</v>
      </c>
      <c r="AX219" s="12" t="s">
        <v>78</v>
      </c>
      <c r="AY219" s="265" t="s">
        <v>133</v>
      </c>
    </row>
    <row r="220" s="13" customFormat="1">
      <c r="B220" s="266"/>
      <c r="C220" s="267"/>
      <c r="D220" s="252" t="s">
        <v>210</v>
      </c>
      <c r="E220" s="268" t="s">
        <v>34</v>
      </c>
      <c r="F220" s="269" t="s">
        <v>218</v>
      </c>
      <c r="G220" s="267"/>
      <c r="H220" s="270">
        <v>44.079999999999998</v>
      </c>
      <c r="I220" s="271"/>
      <c r="J220" s="267"/>
      <c r="K220" s="267"/>
      <c r="L220" s="272"/>
      <c r="M220" s="273"/>
      <c r="N220" s="274"/>
      <c r="O220" s="274"/>
      <c r="P220" s="274"/>
      <c r="Q220" s="274"/>
      <c r="R220" s="274"/>
      <c r="S220" s="274"/>
      <c r="T220" s="275"/>
      <c r="AT220" s="276" t="s">
        <v>210</v>
      </c>
      <c r="AU220" s="276" t="s">
        <v>147</v>
      </c>
      <c r="AV220" s="13" t="s">
        <v>152</v>
      </c>
      <c r="AW220" s="13" t="s">
        <v>41</v>
      </c>
      <c r="AX220" s="13" t="s">
        <v>86</v>
      </c>
      <c r="AY220" s="276" t="s">
        <v>133</v>
      </c>
    </row>
    <row r="221" s="1" customFormat="1" ht="16.5" customHeight="1">
      <c r="B221" s="47"/>
      <c r="C221" s="234" t="s">
        <v>361</v>
      </c>
      <c r="D221" s="234" t="s">
        <v>136</v>
      </c>
      <c r="E221" s="235" t="s">
        <v>362</v>
      </c>
      <c r="F221" s="236" t="s">
        <v>363</v>
      </c>
      <c r="G221" s="237" t="s">
        <v>221</v>
      </c>
      <c r="H221" s="238">
        <v>13.224</v>
      </c>
      <c r="I221" s="239"/>
      <c r="J221" s="240">
        <f>ROUND(I221*H221,2)</f>
        <v>0</v>
      </c>
      <c r="K221" s="236" t="s">
        <v>139</v>
      </c>
      <c r="L221" s="73"/>
      <c r="M221" s="241" t="s">
        <v>34</v>
      </c>
      <c r="N221" s="242" t="s">
        <v>49</v>
      </c>
      <c r="O221" s="48"/>
      <c r="P221" s="243">
        <f>O221*H221</f>
        <v>0</v>
      </c>
      <c r="Q221" s="243">
        <v>0</v>
      </c>
      <c r="R221" s="243">
        <f>Q221*H221</f>
        <v>0</v>
      </c>
      <c r="S221" s="243">
        <v>1.3999999999999999</v>
      </c>
      <c r="T221" s="244">
        <f>S221*H221</f>
        <v>18.5136</v>
      </c>
      <c r="AR221" s="24" t="s">
        <v>152</v>
      </c>
      <c r="AT221" s="24" t="s">
        <v>136</v>
      </c>
      <c r="AU221" s="24" t="s">
        <v>147</v>
      </c>
      <c r="AY221" s="24" t="s">
        <v>133</v>
      </c>
      <c r="BE221" s="245">
        <f>IF(N221="základní",J221,0)</f>
        <v>0</v>
      </c>
      <c r="BF221" s="245">
        <f>IF(N221="snížená",J221,0)</f>
        <v>0</v>
      </c>
      <c r="BG221" s="245">
        <f>IF(N221="zákl. přenesená",J221,0)</f>
        <v>0</v>
      </c>
      <c r="BH221" s="245">
        <f>IF(N221="sníž. přenesená",J221,0)</f>
        <v>0</v>
      </c>
      <c r="BI221" s="245">
        <f>IF(N221="nulová",J221,0)</f>
        <v>0</v>
      </c>
      <c r="BJ221" s="24" t="s">
        <v>86</v>
      </c>
      <c r="BK221" s="245">
        <f>ROUND(I221*H221,2)</f>
        <v>0</v>
      </c>
      <c r="BL221" s="24" t="s">
        <v>152</v>
      </c>
      <c r="BM221" s="24" t="s">
        <v>364</v>
      </c>
    </row>
    <row r="222" s="14" customFormat="1">
      <c r="B222" s="277"/>
      <c r="C222" s="278"/>
      <c r="D222" s="252" t="s">
        <v>210</v>
      </c>
      <c r="E222" s="279" t="s">
        <v>34</v>
      </c>
      <c r="F222" s="280" t="s">
        <v>338</v>
      </c>
      <c r="G222" s="278"/>
      <c r="H222" s="279" t="s">
        <v>34</v>
      </c>
      <c r="I222" s="281"/>
      <c r="J222" s="278"/>
      <c r="K222" s="278"/>
      <c r="L222" s="282"/>
      <c r="M222" s="283"/>
      <c r="N222" s="284"/>
      <c r="O222" s="284"/>
      <c r="P222" s="284"/>
      <c r="Q222" s="284"/>
      <c r="R222" s="284"/>
      <c r="S222" s="284"/>
      <c r="T222" s="285"/>
      <c r="AT222" s="286" t="s">
        <v>210</v>
      </c>
      <c r="AU222" s="286" t="s">
        <v>147</v>
      </c>
      <c r="AV222" s="14" t="s">
        <v>86</v>
      </c>
      <c r="AW222" s="14" t="s">
        <v>41</v>
      </c>
      <c r="AX222" s="14" t="s">
        <v>78</v>
      </c>
      <c r="AY222" s="286" t="s">
        <v>133</v>
      </c>
    </row>
    <row r="223" s="12" customFormat="1">
      <c r="B223" s="255"/>
      <c r="C223" s="256"/>
      <c r="D223" s="252" t="s">
        <v>210</v>
      </c>
      <c r="E223" s="257" t="s">
        <v>34</v>
      </c>
      <c r="F223" s="258" t="s">
        <v>365</v>
      </c>
      <c r="G223" s="256"/>
      <c r="H223" s="259">
        <v>1.3440000000000001</v>
      </c>
      <c r="I223" s="260"/>
      <c r="J223" s="256"/>
      <c r="K223" s="256"/>
      <c r="L223" s="261"/>
      <c r="M223" s="262"/>
      <c r="N223" s="263"/>
      <c r="O223" s="263"/>
      <c r="P223" s="263"/>
      <c r="Q223" s="263"/>
      <c r="R223" s="263"/>
      <c r="S223" s="263"/>
      <c r="T223" s="264"/>
      <c r="AT223" s="265" t="s">
        <v>210</v>
      </c>
      <c r="AU223" s="265" t="s">
        <v>147</v>
      </c>
      <c r="AV223" s="12" t="s">
        <v>88</v>
      </c>
      <c r="AW223" s="12" t="s">
        <v>41</v>
      </c>
      <c r="AX223" s="12" t="s">
        <v>78</v>
      </c>
      <c r="AY223" s="265" t="s">
        <v>133</v>
      </c>
    </row>
    <row r="224" s="12" customFormat="1">
      <c r="B224" s="255"/>
      <c r="C224" s="256"/>
      <c r="D224" s="252" t="s">
        <v>210</v>
      </c>
      <c r="E224" s="257" t="s">
        <v>34</v>
      </c>
      <c r="F224" s="258" t="s">
        <v>366</v>
      </c>
      <c r="G224" s="256"/>
      <c r="H224" s="259">
        <v>4.9980000000000002</v>
      </c>
      <c r="I224" s="260"/>
      <c r="J224" s="256"/>
      <c r="K224" s="256"/>
      <c r="L224" s="261"/>
      <c r="M224" s="262"/>
      <c r="N224" s="263"/>
      <c r="O224" s="263"/>
      <c r="P224" s="263"/>
      <c r="Q224" s="263"/>
      <c r="R224" s="263"/>
      <c r="S224" s="263"/>
      <c r="T224" s="264"/>
      <c r="AT224" s="265" t="s">
        <v>210</v>
      </c>
      <c r="AU224" s="265" t="s">
        <v>147</v>
      </c>
      <c r="AV224" s="12" t="s">
        <v>88</v>
      </c>
      <c r="AW224" s="12" t="s">
        <v>41</v>
      </c>
      <c r="AX224" s="12" t="s">
        <v>78</v>
      </c>
      <c r="AY224" s="265" t="s">
        <v>133</v>
      </c>
    </row>
    <row r="225" s="12" customFormat="1">
      <c r="B225" s="255"/>
      <c r="C225" s="256"/>
      <c r="D225" s="252" t="s">
        <v>210</v>
      </c>
      <c r="E225" s="257" t="s">
        <v>34</v>
      </c>
      <c r="F225" s="258" t="s">
        <v>367</v>
      </c>
      <c r="G225" s="256"/>
      <c r="H225" s="259">
        <v>6.8819999999999997</v>
      </c>
      <c r="I225" s="260"/>
      <c r="J225" s="256"/>
      <c r="K225" s="256"/>
      <c r="L225" s="261"/>
      <c r="M225" s="262"/>
      <c r="N225" s="263"/>
      <c r="O225" s="263"/>
      <c r="P225" s="263"/>
      <c r="Q225" s="263"/>
      <c r="R225" s="263"/>
      <c r="S225" s="263"/>
      <c r="T225" s="264"/>
      <c r="AT225" s="265" t="s">
        <v>210</v>
      </c>
      <c r="AU225" s="265" t="s">
        <v>147</v>
      </c>
      <c r="AV225" s="12" t="s">
        <v>88</v>
      </c>
      <c r="AW225" s="12" t="s">
        <v>41</v>
      </c>
      <c r="AX225" s="12" t="s">
        <v>78</v>
      </c>
      <c r="AY225" s="265" t="s">
        <v>133</v>
      </c>
    </row>
    <row r="226" s="13" customFormat="1">
      <c r="B226" s="266"/>
      <c r="C226" s="267"/>
      <c r="D226" s="252" t="s">
        <v>210</v>
      </c>
      <c r="E226" s="268" t="s">
        <v>34</v>
      </c>
      <c r="F226" s="269" t="s">
        <v>218</v>
      </c>
      <c r="G226" s="267"/>
      <c r="H226" s="270">
        <v>13.224</v>
      </c>
      <c r="I226" s="271"/>
      <c r="J226" s="267"/>
      <c r="K226" s="267"/>
      <c r="L226" s="272"/>
      <c r="M226" s="273"/>
      <c r="N226" s="274"/>
      <c r="O226" s="274"/>
      <c r="P226" s="274"/>
      <c r="Q226" s="274"/>
      <c r="R226" s="274"/>
      <c r="S226" s="274"/>
      <c r="T226" s="275"/>
      <c r="AT226" s="276" t="s">
        <v>210</v>
      </c>
      <c r="AU226" s="276" t="s">
        <v>147</v>
      </c>
      <c r="AV226" s="13" t="s">
        <v>152</v>
      </c>
      <c r="AW226" s="13" t="s">
        <v>41</v>
      </c>
      <c r="AX226" s="13" t="s">
        <v>86</v>
      </c>
      <c r="AY226" s="276" t="s">
        <v>133</v>
      </c>
    </row>
    <row r="227" s="11" customFormat="1" ht="22.32" customHeight="1">
      <c r="B227" s="218"/>
      <c r="C227" s="219"/>
      <c r="D227" s="220" t="s">
        <v>77</v>
      </c>
      <c r="E227" s="232" t="s">
        <v>368</v>
      </c>
      <c r="F227" s="232" t="s">
        <v>369</v>
      </c>
      <c r="G227" s="219"/>
      <c r="H227" s="219"/>
      <c r="I227" s="222"/>
      <c r="J227" s="233">
        <f>BK227</f>
        <v>0</v>
      </c>
      <c r="K227" s="219"/>
      <c r="L227" s="224"/>
      <c r="M227" s="225"/>
      <c r="N227" s="226"/>
      <c r="O227" s="226"/>
      <c r="P227" s="227">
        <f>SUM(P228:P245)</f>
        <v>0</v>
      </c>
      <c r="Q227" s="226"/>
      <c r="R227" s="227">
        <f>SUM(R228:R245)</f>
        <v>0.25305232</v>
      </c>
      <c r="S227" s="226"/>
      <c r="T227" s="228">
        <f>SUM(T228:T245)</f>
        <v>0</v>
      </c>
      <c r="AR227" s="229" t="s">
        <v>86</v>
      </c>
      <c r="AT227" s="230" t="s">
        <v>77</v>
      </c>
      <c r="AU227" s="230" t="s">
        <v>88</v>
      </c>
      <c r="AY227" s="229" t="s">
        <v>133</v>
      </c>
      <c r="BK227" s="231">
        <f>SUM(BK228:BK245)</f>
        <v>0</v>
      </c>
    </row>
    <row r="228" s="1" customFormat="1" ht="16.5" customHeight="1">
      <c r="B228" s="47"/>
      <c r="C228" s="234" t="s">
        <v>370</v>
      </c>
      <c r="D228" s="234" t="s">
        <v>136</v>
      </c>
      <c r="E228" s="235" t="s">
        <v>371</v>
      </c>
      <c r="F228" s="236" t="s">
        <v>372</v>
      </c>
      <c r="G228" s="237" t="s">
        <v>221</v>
      </c>
      <c r="H228" s="238">
        <v>1.5980000000000001</v>
      </c>
      <c r="I228" s="239"/>
      <c r="J228" s="240">
        <f>ROUND(I228*H228,2)</f>
        <v>0</v>
      </c>
      <c r="K228" s="236" t="s">
        <v>139</v>
      </c>
      <c r="L228" s="73"/>
      <c r="M228" s="241" t="s">
        <v>34</v>
      </c>
      <c r="N228" s="242" t="s">
        <v>49</v>
      </c>
      <c r="O228" s="48"/>
      <c r="P228" s="243">
        <f>O228*H228</f>
        <v>0</v>
      </c>
      <c r="Q228" s="243">
        <v>0</v>
      </c>
      <c r="R228" s="243">
        <f>Q228*H228</f>
        <v>0</v>
      </c>
      <c r="S228" s="243">
        <v>0</v>
      </c>
      <c r="T228" s="244">
        <f>S228*H228</f>
        <v>0</v>
      </c>
      <c r="AR228" s="24" t="s">
        <v>152</v>
      </c>
      <c r="AT228" s="24" t="s">
        <v>136</v>
      </c>
      <c r="AU228" s="24" t="s">
        <v>147</v>
      </c>
      <c r="AY228" s="24" t="s">
        <v>133</v>
      </c>
      <c r="BE228" s="245">
        <f>IF(N228="základní",J228,0)</f>
        <v>0</v>
      </c>
      <c r="BF228" s="245">
        <f>IF(N228="snížená",J228,0)</f>
        <v>0</v>
      </c>
      <c r="BG228" s="245">
        <f>IF(N228="zákl. přenesená",J228,0)</f>
        <v>0</v>
      </c>
      <c r="BH228" s="245">
        <f>IF(N228="sníž. přenesená",J228,0)</f>
        <v>0</v>
      </c>
      <c r="BI228" s="245">
        <f>IF(N228="nulová",J228,0)</f>
        <v>0</v>
      </c>
      <c r="BJ228" s="24" t="s">
        <v>86</v>
      </c>
      <c r="BK228" s="245">
        <f>ROUND(I228*H228,2)</f>
        <v>0</v>
      </c>
      <c r="BL228" s="24" t="s">
        <v>152</v>
      </c>
      <c r="BM228" s="24" t="s">
        <v>373</v>
      </c>
    </row>
    <row r="229" s="1" customFormat="1">
      <c r="B229" s="47"/>
      <c r="C229" s="75"/>
      <c r="D229" s="252" t="s">
        <v>208</v>
      </c>
      <c r="E229" s="75"/>
      <c r="F229" s="253" t="s">
        <v>374</v>
      </c>
      <c r="G229" s="75"/>
      <c r="H229" s="75"/>
      <c r="I229" s="204"/>
      <c r="J229" s="75"/>
      <c r="K229" s="75"/>
      <c r="L229" s="73"/>
      <c r="M229" s="254"/>
      <c r="N229" s="48"/>
      <c r="O229" s="48"/>
      <c r="P229" s="48"/>
      <c r="Q229" s="48"/>
      <c r="R229" s="48"/>
      <c r="S229" s="48"/>
      <c r="T229" s="96"/>
      <c r="AT229" s="24" t="s">
        <v>208</v>
      </c>
      <c r="AU229" s="24" t="s">
        <v>147</v>
      </c>
    </row>
    <row r="230" s="12" customFormat="1">
      <c r="B230" s="255"/>
      <c r="C230" s="256"/>
      <c r="D230" s="252" t="s">
        <v>210</v>
      </c>
      <c r="E230" s="257" t="s">
        <v>34</v>
      </c>
      <c r="F230" s="258" t="s">
        <v>375</v>
      </c>
      <c r="G230" s="256"/>
      <c r="H230" s="259">
        <v>0.27300000000000002</v>
      </c>
      <c r="I230" s="260"/>
      <c r="J230" s="256"/>
      <c r="K230" s="256"/>
      <c r="L230" s="261"/>
      <c r="M230" s="262"/>
      <c r="N230" s="263"/>
      <c r="O230" s="263"/>
      <c r="P230" s="263"/>
      <c r="Q230" s="263"/>
      <c r="R230" s="263"/>
      <c r="S230" s="263"/>
      <c r="T230" s="264"/>
      <c r="AT230" s="265" t="s">
        <v>210</v>
      </c>
      <c r="AU230" s="265" t="s">
        <v>147</v>
      </c>
      <c r="AV230" s="12" t="s">
        <v>88</v>
      </c>
      <c r="AW230" s="12" t="s">
        <v>41</v>
      </c>
      <c r="AX230" s="12" t="s">
        <v>78</v>
      </c>
      <c r="AY230" s="265" t="s">
        <v>133</v>
      </c>
    </row>
    <row r="231" s="12" customFormat="1">
      <c r="B231" s="255"/>
      <c r="C231" s="256"/>
      <c r="D231" s="252" t="s">
        <v>210</v>
      </c>
      <c r="E231" s="257" t="s">
        <v>34</v>
      </c>
      <c r="F231" s="258" t="s">
        <v>376</v>
      </c>
      <c r="G231" s="256"/>
      <c r="H231" s="259">
        <v>0.26000000000000001</v>
      </c>
      <c r="I231" s="260"/>
      <c r="J231" s="256"/>
      <c r="K231" s="256"/>
      <c r="L231" s="261"/>
      <c r="M231" s="262"/>
      <c r="N231" s="263"/>
      <c r="O231" s="263"/>
      <c r="P231" s="263"/>
      <c r="Q231" s="263"/>
      <c r="R231" s="263"/>
      <c r="S231" s="263"/>
      <c r="T231" s="264"/>
      <c r="AT231" s="265" t="s">
        <v>210</v>
      </c>
      <c r="AU231" s="265" t="s">
        <v>147</v>
      </c>
      <c r="AV231" s="12" t="s">
        <v>88</v>
      </c>
      <c r="AW231" s="12" t="s">
        <v>41</v>
      </c>
      <c r="AX231" s="12" t="s">
        <v>78</v>
      </c>
      <c r="AY231" s="265" t="s">
        <v>133</v>
      </c>
    </row>
    <row r="232" s="12" customFormat="1">
      <c r="B232" s="255"/>
      <c r="C232" s="256"/>
      <c r="D232" s="252" t="s">
        <v>210</v>
      </c>
      <c r="E232" s="257" t="s">
        <v>34</v>
      </c>
      <c r="F232" s="258" t="s">
        <v>377</v>
      </c>
      <c r="G232" s="256"/>
      <c r="H232" s="259">
        <v>0.109</v>
      </c>
      <c r="I232" s="260"/>
      <c r="J232" s="256"/>
      <c r="K232" s="256"/>
      <c r="L232" s="261"/>
      <c r="M232" s="262"/>
      <c r="N232" s="263"/>
      <c r="O232" s="263"/>
      <c r="P232" s="263"/>
      <c r="Q232" s="263"/>
      <c r="R232" s="263"/>
      <c r="S232" s="263"/>
      <c r="T232" s="264"/>
      <c r="AT232" s="265" t="s">
        <v>210</v>
      </c>
      <c r="AU232" s="265" t="s">
        <v>147</v>
      </c>
      <c r="AV232" s="12" t="s">
        <v>88</v>
      </c>
      <c r="AW232" s="12" t="s">
        <v>41</v>
      </c>
      <c r="AX232" s="12" t="s">
        <v>78</v>
      </c>
      <c r="AY232" s="265" t="s">
        <v>133</v>
      </c>
    </row>
    <row r="233" s="12" customFormat="1">
      <c r="B233" s="255"/>
      <c r="C233" s="256"/>
      <c r="D233" s="252" t="s">
        <v>210</v>
      </c>
      <c r="E233" s="257" t="s">
        <v>34</v>
      </c>
      <c r="F233" s="258" t="s">
        <v>375</v>
      </c>
      <c r="G233" s="256"/>
      <c r="H233" s="259">
        <v>0.27300000000000002</v>
      </c>
      <c r="I233" s="260"/>
      <c r="J233" s="256"/>
      <c r="K233" s="256"/>
      <c r="L233" s="261"/>
      <c r="M233" s="262"/>
      <c r="N233" s="263"/>
      <c r="O233" s="263"/>
      <c r="P233" s="263"/>
      <c r="Q233" s="263"/>
      <c r="R233" s="263"/>
      <c r="S233" s="263"/>
      <c r="T233" s="264"/>
      <c r="AT233" s="265" t="s">
        <v>210</v>
      </c>
      <c r="AU233" s="265" t="s">
        <v>147</v>
      </c>
      <c r="AV233" s="12" t="s">
        <v>88</v>
      </c>
      <c r="AW233" s="12" t="s">
        <v>41</v>
      </c>
      <c r="AX233" s="12" t="s">
        <v>78</v>
      </c>
      <c r="AY233" s="265" t="s">
        <v>133</v>
      </c>
    </row>
    <row r="234" s="12" customFormat="1">
      <c r="B234" s="255"/>
      <c r="C234" s="256"/>
      <c r="D234" s="252" t="s">
        <v>210</v>
      </c>
      <c r="E234" s="257" t="s">
        <v>34</v>
      </c>
      <c r="F234" s="258" t="s">
        <v>378</v>
      </c>
      <c r="G234" s="256"/>
      <c r="H234" s="259">
        <v>0.68300000000000005</v>
      </c>
      <c r="I234" s="260"/>
      <c r="J234" s="256"/>
      <c r="K234" s="256"/>
      <c r="L234" s="261"/>
      <c r="M234" s="262"/>
      <c r="N234" s="263"/>
      <c r="O234" s="263"/>
      <c r="P234" s="263"/>
      <c r="Q234" s="263"/>
      <c r="R234" s="263"/>
      <c r="S234" s="263"/>
      <c r="T234" s="264"/>
      <c r="AT234" s="265" t="s">
        <v>210</v>
      </c>
      <c r="AU234" s="265" t="s">
        <v>147</v>
      </c>
      <c r="AV234" s="12" t="s">
        <v>88</v>
      </c>
      <c r="AW234" s="12" t="s">
        <v>41</v>
      </c>
      <c r="AX234" s="12" t="s">
        <v>78</v>
      </c>
      <c r="AY234" s="265" t="s">
        <v>133</v>
      </c>
    </row>
    <row r="235" s="13" customFormat="1">
      <c r="B235" s="266"/>
      <c r="C235" s="267"/>
      <c r="D235" s="252" t="s">
        <v>210</v>
      </c>
      <c r="E235" s="268" t="s">
        <v>34</v>
      </c>
      <c r="F235" s="269" t="s">
        <v>218</v>
      </c>
      <c r="G235" s="267"/>
      <c r="H235" s="270">
        <v>1.5980000000000001</v>
      </c>
      <c r="I235" s="271"/>
      <c r="J235" s="267"/>
      <c r="K235" s="267"/>
      <c r="L235" s="272"/>
      <c r="M235" s="273"/>
      <c r="N235" s="274"/>
      <c r="O235" s="274"/>
      <c r="P235" s="274"/>
      <c r="Q235" s="274"/>
      <c r="R235" s="274"/>
      <c r="S235" s="274"/>
      <c r="T235" s="275"/>
      <c r="AT235" s="276" t="s">
        <v>210</v>
      </c>
      <c r="AU235" s="276" t="s">
        <v>147</v>
      </c>
      <c r="AV235" s="13" t="s">
        <v>152</v>
      </c>
      <c r="AW235" s="13" t="s">
        <v>41</v>
      </c>
      <c r="AX235" s="13" t="s">
        <v>86</v>
      </c>
      <c r="AY235" s="276" t="s">
        <v>133</v>
      </c>
    </row>
    <row r="236" s="1" customFormat="1" ht="16.5" customHeight="1">
      <c r="B236" s="47"/>
      <c r="C236" s="234" t="s">
        <v>379</v>
      </c>
      <c r="D236" s="234" t="s">
        <v>136</v>
      </c>
      <c r="E236" s="235" t="s">
        <v>380</v>
      </c>
      <c r="F236" s="236" t="s">
        <v>381</v>
      </c>
      <c r="G236" s="237" t="s">
        <v>206</v>
      </c>
      <c r="H236" s="238">
        <v>9.8059999999999992</v>
      </c>
      <c r="I236" s="239"/>
      <c r="J236" s="240">
        <f>ROUND(I236*H236,2)</f>
        <v>0</v>
      </c>
      <c r="K236" s="236" t="s">
        <v>139</v>
      </c>
      <c r="L236" s="73"/>
      <c r="M236" s="241" t="s">
        <v>34</v>
      </c>
      <c r="N236" s="242" t="s">
        <v>49</v>
      </c>
      <c r="O236" s="48"/>
      <c r="P236" s="243">
        <f>O236*H236</f>
        <v>0</v>
      </c>
      <c r="Q236" s="243">
        <v>0.012080000000000001</v>
      </c>
      <c r="R236" s="243">
        <f>Q236*H236</f>
        <v>0.11845647999999999</v>
      </c>
      <c r="S236" s="243">
        <v>0</v>
      </c>
      <c r="T236" s="244">
        <f>S236*H236</f>
        <v>0</v>
      </c>
      <c r="AR236" s="24" t="s">
        <v>152</v>
      </c>
      <c r="AT236" s="24" t="s">
        <v>136</v>
      </c>
      <c r="AU236" s="24" t="s">
        <v>147</v>
      </c>
      <c r="AY236" s="24" t="s">
        <v>133</v>
      </c>
      <c r="BE236" s="245">
        <f>IF(N236="základní",J236,0)</f>
        <v>0</v>
      </c>
      <c r="BF236" s="245">
        <f>IF(N236="snížená",J236,0)</f>
        <v>0</v>
      </c>
      <c r="BG236" s="245">
        <f>IF(N236="zákl. přenesená",J236,0)</f>
        <v>0</v>
      </c>
      <c r="BH236" s="245">
        <f>IF(N236="sníž. přenesená",J236,0)</f>
        <v>0</v>
      </c>
      <c r="BI236" s="245">
        <f>IF(N236="nulová",J236,0)</f>
        <v>0</v>
      </c>
      <c r="BJ236" s="24" t="s">
        <v>86</v>
      </c>
      <c r="BK236" s="245">
        <f>ROUND(I236*H236,2)</f>
        <v>0</v>
      </c>
      <c r="BL236" s="24" t="s">
        <v>152</v>
      </c>
      <c r="BM236" s="24" t="s">
        <v>382</v>
      </c>
    </row>
    <row r="237" s="1" customFormat="1">
      <c r="B237" s="47"/>
      <c r="C237" s="75"/>
      <c r="D237" s="252" t="s">
        <v>208</v>
      </c>
      <c r="E237" s="75"/>
      <c r="F237" s="253" t="s">
        <v>383</v>
      </c>
      <c r="G237" s="75"/>
      <c r="H237" s="75"/>
      <c r="I237" s="204"/>
      <c r="J237" s="75"/>
      <c r="K237" s="75"/>
      <c r="L237" s="73"/>
      <c r="M237" s="254"/>
      <c r="N237" s="48"/>
      <c r="O237" s="48"/>
      <c r="P237" s="48"/>
      <c r="Q237" s="48"/>
      <c r="R237" s="48"/>
      <c r="S237" s="48"/>
      <c r="T237" s="96"/>
      <c r="AT237" s="24" t="s">
        <v>208</v>
      </c>
      <c r="AU237" s="24" t="s">
        <v>147</v>
      </c>
    </row>
    <row r="238" s="12" customFormat="1">
      <c r="B238" s="255"/>
      <c r="C238" s="256"/>
      <c r="D238" s="252" t="s">
        <v>210</v>
      </c>
      <c r="E238" s="257" t="s">
        <v>34</v>
      </c>
      <c r="F238" s="258" t="s">
        <v>384</v>
      </c>
      <c r="G238" s="256"/>
      <c r="H238" s="259">
        <v>4.4379999999999997</v>
      </c>
      <c r="I238" s="260"/>
      <c r="J238" s="256"/>
      <c r="K238" s="256"/>
      <c r="L238" s="261"/>
      <c r="M238" s="262"/>
      <c r="N238" s="263"/>
      <c r="O238" s="263"/>
      <c r="P238" s="263"/>
      <c r="Q238" s="263"/>
      <c r="R238" s="263"/>
      <c r="S238" s="263"/>
      <c r="T238" s="264"/>
      <c r="AT238" s="265" t="s">
        <v>210</v>
      </c>
      <c r="AU238" s="265" t="s">
        <v>147</v>
      </c>
      <c r="AV238" s="12" t="s">
        <v>88</v>
      </c>
      <c r="AW238" s="12" t="s">
        <v>41</v>
      </c>
      <c r="AX238" s="12" t="s">
        <v>78</v>
      </c>
      <c r="AY238" s="265" t="s">
        <v>133</v>
      </c>
    </row>
    <row r="239" s="12" customFormat="1">
      <c r="B239" s="255"/>
      <c r="C239" s="256"/>
      <c r="D239" s="252" t="s">
        <v>210</v>
      </c>
      <c r="E239" s="257" t="s">
        <v>34</v>
      </c>
      <c r="F239" s="258" t="s">
        <v>385</v>
      </c>
      <c r="G239" s="256"/>
      <c r="H239" s="259">
        <v>5.3680000000000003</v>
      </c>
      <c r="I239" s="260"/>
      <c r="J239" s="256"/>
      <c r="K239" s="256"/>
      <c r="L239" s="261"/>
      <c r="M239" s="262"/>
      <c r="N239" s="263"/>
      <c r="O239" s="263"/>
      <c r="P239" s="263"/>
      <c r="Q239" s="263"/>
      <c r="R239" s="263"/>
      <c r="S239" s="263"/>
      <c r="T239" s="264"/>
      <c r="AT239" s="265" t="s">
        <v>210</v>
      </c>
      <c r="AU239" s="265" t="s">
        <v>147</v>
      </c>
      <c r="AV239" s="12" t="s">
        <v>88</v>
      </c>
      <c r="AW239" s="12" t="s">
        <v>41</v>
      </c>
      <c r="AX239" s="12" t="s">
        <v>78</v>
      </c>
      <c r="AY239" s="265" t="s">
        <v>133</v>
      </c>
    </row>
    <row r="240" s="13" customFormat="1">
      <c r="B240" s="266"/>
      <c r="C240" s="267"/>
      <c r="D240" s="252" t="s">
        <v>210</v>
      </c>
      <c r="E240" s="268" t="s">
        <v>34</v>
      </c>
      <c r="F240" s="269" t="s">
        <v>218</v>
      </c>
      <c r="G240" s="267"/>
      <c r="H240" s="270">
        <v>9.8059999999999992</v>
      </c>
      <c r="I240" s="271"/>
      <c r="J240" s="267"/>
      <c r="K240" s="267"/>
      <c r="L240" s="272"/>
      <c r="M240" s="273"/>
      <c r="N240" s="274"/>
      <c r="O240" s="274"/>
      <c r="P240" s="274"/>
      <c r="Q240" s="274"/>
      <c r="R240" s="274"/>
      <c r="S240" s="274"/>
      <c r="T240" s="275"/>
      <c r="AT240" s="276" t="s">
        <v>210</v>
      </c>
      <c r="AU240" s="276" t="s">
        <v>147</v>
      </c>
      <c r="AV240" s="13" t="s">
        <v>152</v>
      </c>
      <c r="AW240" s="13" t="s">
        <v>41</v>
      </c>
      <c r="AX240" s="13" t="s">
        <v>86</v>
      </c>
      <c r="AY240" s="276" t="s">
        <v>133</v>
      </c>
    </row>
    <row r="241" s="1" customFormat="1" ht="16.5" customHeight="1">
      <c r="B241" s="47"/>
      <c r="C241" s="234" t="s">
        <v>386</v>
      </c>
      <c r="D241" s="234" t="s">
        <v>136</v>
      </c>
      <c r="E241" s="235" t="s">
        <v>387</v>
      </c>
      <c r="F241" s="236" t="s">
        <v>388</v>
      </c>
      <c r="G241" s="237" t="s">
        <v>206</v>
      </c>
      <c r="H241" s="238">
        <v>9.8059999999999992</v>
      </c>
      <c r="I241" s="239"/>
      <c r="J241" s="240">
        <f>ROUND(I241*H241,2)</f>
        <v>0</v>
      </c>
      <c r="K241" s="236" t="s">
        <v>139</v>
      </c>
      <c r="L241" s="73"/>
      <c r="M241" s="241" t="s">
        <v>34</v>
      </c>
      <c r="N241" s="242" t="s">
        <v>49</v>
      </c>
      <c r="O241" s="48"/>
      <c r="P241" s="243">
        <f>O241*H241</f>
        <v>0</v>
      </c>
      <c r="Q241" s="243">
        <v>0</v>
      </c>
      <c r="R241" s="243">
        <f>Q241*H241</f>
        <v>0</v>
      </c>
      <c r="S241" s="243">
        <v>0</v>
      </c>
      <c r="T241" s="244">
        <f>S241*H241</f>
        <v>0</v>
      </c>
      <c r="AR241" s="24" t="s">
        <v>152</v>
      </c>
      <c r="AT241" s="24" t="s">
        <v>136</v>
      </c>
      <c r="AU241" s="24" t="s">
        <v>147</v>
      </c>
      <c r="AY241" s="24" t="s">
        <v>133</v>
      </c>
      <c r="BE241" s="245">
        <f>IF(N241="základní",J241,0)</f>
        <v>0</v>
      </c>
      <c r="BF241" s="245">
        <f>IF(N241="snížená",J241,0)</f>
        <v>0</v>
      </c>
      <c r="BG241" s="245">
        <f>IF(N241="zákl. přenesená",J241,0)</f>
        <v>0</v>
      </c>
      <c r="BH241" s="245">
        <f>IF(N241="sníž. přenesená",J241,0)</f>
        <v>0</v>
      </c>
      <c r="BI241" s="245">
        <f>IF(N241="nulová",J241,0)</f>
        <v>0</v>
      </c>
      <c r="BJ241" s="24" t="s">
        <v>86</v>
      </c>
      <c r="BK241" s="245">
        <f>ROUND(I241*H241,2)</f>
        <v>0</v>
      </c>
      <c r="BL241" s="24" t="s">
        <v>152</v>
      </c>
      <c r="BM241" s="24" t="s">
        <v>389</v>
      </c>
    </row>
    <row r="242" s="1" customFormat="1">
      <c r="B242" s="47"/>
      <c r="C242" s="75"/>
      <c r="D242" s="252" t="s">
        <v>208</v>
      </c>
      <c r="E242" s="75"/>
      <c r="F242" s="253" t="s">
        <v>383</v>
      </c>
      <c r="G242" s="75"/>
      <c r="H242" s="75"/>
      <c r="I242" s="204"/>
      <c r="J242" s="75"/>
      <c r="K242" s="75"/>
      <c r="L242" s="73"/>
      <c r="M242" s="254"/>
      <c r="N242" s="48"/>
      <c r="O242" s="48"/>
      <c r="P242" s="48"/>
      <c r="Q242" s="48"/>
      <c r="R242" s="48"/>
      <c r="S242" s="48"/>
      <c r="T242" s="96"/>
      <c r="AT242" s="24" t="s">
        <v>208</v>
      </c>
      <c r="AU242" s="24" t="s">
        <v>147</v>
      </c>
    </row>
    <row r="243" s="1" customFormat="1" ht="16.5" customHeight="1">
      <c r="B243" s="47"/>
      <c r="C243" s="234" t="s">
        <v>390</v>
      </c>
      <c r="D243" s="234" t="s">
        <v>136</v>
      </c>
      <c r="E243" s="235" t="s">
        <v>391</v>
      </c>
      <c r="F243" s="236" t="s">
        <v>392</v>
      </c>
      <c r="G243" s="237" t="s">
        <v>244</v>
      </c>
      <c r="H243" s="238">
        <v>0.128</v>
      </c>
      <c r="I243" s="239"/>
      <c r="J243" s="240">
        <f>ROUND(I243*H243,2)</f>
        <v>0</v>
      </c>
      <c r="K243" s="236" t="s">
        <v>139</v>
      </c>
      <c r="L243" s="73"/>
      <c r="M243" s="241" t="s">
        <v>34</v>
      </c>
      <c r="N243" s="242" t="s">
        <v>49</v>
      </c>
      <c r="O243" s="48"/>
      <c r="P243" s="243">
        <f>O243*H243</f>
        <v>0</v>
      </c>
      <c r="Q243" s="243">
        <v>1.0515300000000001</v>
      </c>
      <c r="R243" s="243">
        <f>Q243*H243</f>
        <v>0.13459584000000002</v>
      </c>
      <c r="S243" s="243">
        <v>0</v>
      </c>
      <c r="T243" s="244">
        <f>S243*H243</f>
        <v>0</v>
      </c>
      <c r="AR243" s="24" t="s">
        <v>152</v>
      </c>
      <c r="AT243" s="24" t="s">
        <v>136</v>
      </c>
      <c r="AU243" s="24" t="s">
        <v>147</v>
      </c>
      <c r="AY243" s="24" t="s">
        <v>133</v>
      </c>
      <c r="BE243" s="245">
        <f>IF(N243="základní",J243,0)</f>
        <v>0</v>
      </c>
      <c r="BF243" s="245">
        <f>IF(N243="snížená",J243,0)</f>
        <v>0</v>
      </c>
      <c r="BG243" s="245">
        <f>IF(N243="zákl. přenesená",J243,0)</f>
        <v>0</v>
      </c>
      <c r="BH243" s="245">
        <f>IF(N243="sníž. přenesená",J243,0)</f>
        <v>0</v>
      </c>
      <c r="BI243" s="245">
        <f>IF(N243="nulová",J243,0)</f>
        <v>0</v>
      </c>
      <c r="BJ243" s="24" t="s">
        <v>86</v>
      </c>
      <c r="BK243" s="245">
        <f>ROUND(I243*H243,2)</f>
        <v>0</v>
      </c>
      <c r="BL243" s="24" t="s">
        <v>152</v>
      </c>
      <c r="BM243" s="24" t="s">
        <v>393</v>
      </c>
    </row>
    <row r="244" s="1" customFormat="1">
      <c r="B244" s="47"/>
      <c r="C244" s="75"/>
      <c r="D244" s="252" t="s">
        <v>208</v>
      </c>
      <c r="E244" s="75"/>
      <c r="F244" s="253" t="s">
        <v>394</v>
      </c>
      <c r="G244" s="75"/>
      <c r="H244" s="75"/>
      <c r="I244" s="204"/>
      <c r="J244" s="75"/>
      <c r="K244" s="75"/>
      <c r="L244" s="73"/>
      <c r="M244" s="254"/>
      <c r="N244" s="48"/>
      <c r="O244" s="48"/>
      <c r="P244" s="48"/>
      <c r="Q244" s="48"/>
      <c r="R244" s="48"/>
      <c r="S244" s="48"/>
      <c r="T244" s="96"/>
      <c r="AT244" s="24" t="s">
        <v>208</v>
      </c>
      <c r="AU244" s="24" t="s">
        <v>147</v>
      </c>
    </row>
    <row r="245" s="12" customFormat="1">
      <c r="B245" s="255"/>
      <c r="C245" s="256"/>
      <c r="D245" s="252" t="s">
        <v>210</v>
      </c>
      <c r="E245" s="257" t="s">
        <v>34</v>
      </c>
      <c r="F245" s="258" t="s">
        <v>395</v>
      </c>
      <c r="G245" s="256"/>
      <c r="H245" s="259">
        <v>0.128</v>
      </c>
      <c r="I245" s="260"/>
      <c r="J245" s="256"/>
      <c r="K245" s="256"/>
      <c r="L245" s="261"/>
      <c r="M245" s="262"/>
      <c r="N245" s="263"/>
      <c r="O245" s="263"/>
      <c r="P245" s="263"/>
      <c r="Q245" s="263"/>
      <c r="R245" s="263"/>
      <c r="S245" s="263"/>
      <c r="T245" s="264"/>
      <c r="AT245" s="265" t="s">
        <v>210</v>
      </c>
      <c r="AU245" s="265" t="s">
        <v>147</v>
      </c>
      <c r="AV245" s="12" t="s">
        <v>88</v>
      </c>
      <c r="AW245" s="12" t="s">
        <v>41</v>
      </c>
      <c r="AX245" s="12" t="s">
        <v>86</v>
      </c>
      <c r="AY245" s="265" t="s">
        <v>133</v>
      </c>
    </row>
    <row r="246" s="11" customFormat="1" ht="29.88" customHeight="1">
      <c r="B246" s="218"/>
      <c r="C246" s="219"/>
      <c r="D246" s="220" t="s">
        <v>77</v>
      </c>
      <c r="E246" s="232" t="s">
        <v>396</v>
      </c>
      <c r="F246" s="232" t="s">
        <v>397</v>
      </c>
      <c r="G246" s="219"/>
      <c r="H246" s="219"/>
      <c r="I246" s="222"/>
      <c r="J246" s="233">
        <f>BK246</f>
        <v>0</v>
      </c>
      <c r="K246" s="219"/>
      <c r="L246" s="224"/>
      <c r="M246" s="225"/>
      <c r="N246" s="226"/>
      <c r="O246" s="226"/>
      <c r="P246" s="227">
        <f>SUM(P247:P257)</f>
        <v>0</v>
      </c>
      <c r="Q246" s="226"/>
      <c r="R246" s="227">
        <f>SUM(R247:R257)</f>
        <v>0</v>
      </c>
      <c r="S246" s="226"/>
      <c r="T246" s="228">
        <f>SUM(T247:T257)</f>
        <v>0</v>
      </c>
      <c r="AR246" s="229" t="s">
        <v>86</v>
      </c>
      <c r="AT246" s="230" t="s">
        <v>77</v>
      </c>
      <c r="AU246" s="230" t="s">
        <v>86</v>
      </c>
      <c r="AY246" s="229" t="s">
        <v>133</v>
      </c>
      <c r="BK246" s="231">
        <f>SUM(BK247:BK257)</f>
        <v>0</v>
      </c>
    </row>
    <row r="247" s="1" customFormat="1" ht="25.5" customHeight="1">
      <c r="B247" s="47"/>
      <c r="C247" s="234" t="s">
        <v>398</v>
      </c>
      <c r="D247" s="234" t="s">
        <v>136</v>
      </c>
      <c r="E247" s="235" t="s">
        <v>399</v>
      </c>
      <c r="F247" s="236" t="s">
        <v>400</v>
      </c>
      <c r="G247" s="237" t="s">
        <v>244</v>
      </c>
      <c r="H247" s="238">
        <v>25.672999999999998</v>
      </c>
      <c r="I247" s="239"/>
      <c r="J247" s="240">
        <f>ROUND(I247*H247,2)</f>
        <v>0</v>
      </c>
      <c r="K247" s="236" t="s">
        <v>139</v>
      </c>
      <c r="L247" s="73"/>
      <c r="M247" s="241" t="s">
        <v>34</v>
      </c>
      <c r="N247" s="242" t="s">
        <v>49</v>
      </c>
      <c r="O247" s="48"/>
      <c r="P247" s="243">
        <f>O247*H247</f>
        <v>0</v>
      </c>
      <c r="Q247" s="243">
        <v>0</v>
      </c>
      <c r="R247" s="243">
        <f>Q247*H247</f>
        <v>0</v>
      </c>
      <c r="S247" s="243">
        <v>0</v>
      </c>
      <c r="T247" s="244">
        <f>S247*H247</f>
        <v>0</v>
      </c>
      <c r="AR247" s="24" t="s">
        <v>152</v>
      </c>
      <c r="AT247" s="24" t="s">
        <v>136</v>
      </c>
      <c r="AU247" s="24" t="s">
        <v>88</v>
      </c>
      <c r="AY247" s="24" t="s">
        <v>133</v>
      </c>
      <c r="BE247" s="245">
        <f>IF(N247="základní",J247,0)</f>
        <v>0</v>
      </c>
      <c r="BF247" s="245">
        <f>IF(N247="snížená",J247,0)</f>
        <v>0</v>
      </c>
      <c r="BG247" s="245">
        <f>IF(N247="zákl. přenesená",J247,0)</f>
        <v>0</v>
      </c>
      <c r="BH247" s="245">
        <f>IF(N247="sníž. přenesená",J247,0)</f>
        <v>0</v>
      </c>
      <c r="BI247" s="245">
        <f>IF(N247="nulová",J247,0)</f>
        <v>0</v>
      </c>
      <c r="BJ247" s="24" t="s">
        <v>86</v>
      </c>
      <c r="BK247" s="245">
        <f>ROUND(I247*H247,2)</f>
        <v>0</v>
      </c>
      <c r="BL247" s="24" t="s">
        <v>152</v>
      </c>
      <c r="BM247" s="24" t="s">
        <v>401</v>
      </c>
    </row>
    <row r="248" s="1" customFormat="1">
      <c r="B248" s="47"/>
      <c r="C248" s="75"/>
      <c r="D248" s="252" t="s">
        <v>208</v>
      </c>
      <c r="E248" s="75"/>
      <c r="F248" s="253" t="s">
        <v>402</v>
      </c>
      <c r="G248" s="75"/>
      <c r="H248" s="75"/>
      <c r="I248" s="204"/>
      <c r="J248" s="75"/>
      <c r="K248" s="75"/>
      <c r="L248" s="73"/>
      <c r="M248" s="254"/>
      <c r="N248" s="48"/>
      <c r="O248" s="48"/>
      <c r="P248" s="48"/>
      <c r="Q248" s="48"/>
      <c r="R248" s="48"/>
      <c r="S248" s="48"/>
      <c r="T248" s="96"/>
      <c r="AT248" s="24" t="s">
        <v>208</v>
      </c>
      <c r="AU248" s="24" t="s">
        <v>88</v>
      </c>
    </row>
    <row r="249" s="1" customFormat="1" ht="38.25" customHeight="1">
      <c r="B249" s="47"/>
      <c r="C249" s="234" t="s">
        <v>403</v>
      </c>
      <c r="D249" s="234" t="s">
        <v>136</v>
      </c>
      <c r="E249" s="235" t="s">
        <v>404</v>
      </c>
      <c r="F249" s="236" t="s">
        <v>405</v>
      </c>
      <c r="G249" s="237" t="s">
        <v>244</v>
      </c>
      <c r="H249" s="238">
        <v>25.672999999999998</v>
      </c>
      <c r="I249" s="239"/>
      <c r="J249" s="240">
        <f>ROUND(I249*H249,2)</f>
        <v>0</v>
      </c>
      <c r="K249" s="236" t="s">
        <v>139</v>
      </c>
      <c r="L249" s="73"/>
      <c r="M249" s="241" t="s">
        <v>34</v>
      </c>
      <c r="N249" s="242" t="s">
        <v>49</v>
      </c>
      <c r="O249" s="48"/>
      <c r="P249" s="243">
        <f>O249*H249</f>
        <v>0</v>
      </c>
      <c r="Q249" s="243">
        <v>0</v>
      </c>
      <c r="R249" s="243">
        <f>Q249*H249</f>
        <v>0</v>
      </c>
      <c r="S249" s="243">
        <v>0</v>
      </c>
      <c r="T249" s="244">
        <f>S249*H249</f>
        <v>0</v>
      </c>
      <c r="AR249" s="24" t="s">
        <v>152</v>
      </c>
      <c r="AT249" s="24" t="s">
        <v>136</v>
      </c>
      <c r="AU249" s="24" t="s">
        <v>88</v>
      </c>
      <c r="AY249" s="24" t="s">
        <v>133</v>
      </c>
      <c r="BE249" s="245">
        <f>IF(N249="základní",J249,0)</f>
        <v>0</v>
      </c>
      <c r="BF249" s="245">
        <f>IF(N249="snížená",J249,0)</f>
        <v>0</v>
      </c>
      <c r="BG249" s="245">
        <f>IF(N249="zákl. přenesená",J249,0)</f>
        <v>0</v>
      </c>
      <c r="BH249" s="245">
        <f>IF(N249="sníž. přenesená",J249,0)</f>
        <v>0</v>
      </c>
      <c r="BI249" s="245">
        <f>IF(N249="nulová",J249,0)</f>
        <v>0</v>
      </c>
      <c r="BJ249" s="24" t="s">
        <v>86</v>
      </c>
      <c r="BK249" s="245">
        <f>ROUND(I249*H249,2)</f>
        <v>0</v>
      </c>
      <c r="BL249" s="24" t="s">
        <v>152</v>
      </c>
      <c r="BM249" s="24" t="s">
        <v>406</v>
      </c>
    </row>
    <row r="250" s="1" customFormat="1">
      <c r="B250" s="47"/>
      <c r="C250" s="75"/>
      <c r="D250" s="252" t="s">
        <v>208</v>
      </c>
      <c r="E250" s="75"/>
      <c r="F250" s="253" t="s">
        <v>407</v>
      </c>
      <c r="G250" s="75"/>
      <c r="H250" s="75"/>
      <c r="I250" s="204"/>
      <c r="J250" s="75"/>
      <c r="K250" s="75"/>
      <c r="L250" s="73"/>
      <c r="M250" s="254"/>
      <c r="N250" s="48"/>
      <c r="O250" s="48"/>
      <c r="P250" s="48"/>
      <c r="Q250" s="48"/>
      <c r="R250" s="48"/>
      <c r="S250" s="48"/>
      <c r="T250" s="96"/>
      <c r="AT250" s="24" t="s">
        <v>208</v>
      </c>
      <c r="AU250" s="24" t="s">
        <v>88</v>
      </c>
    </row>
    <row r="251" s="1" customFormat="1" ht="25.5" customHeight="1">
      <c r="B251" s="47"/>
      <c r="C251" s="234" t="s">
        <v>202</v>
      </c>
      <c r="D251" s="234" t="s">
        <v>136</v>
      </c>
      <c r="E251" s="235" t="s">
        <v>408</v>
      </c>
      <c r="F251" s="236" t="s">
        <v>409</v>
      </c>
      <c r="G251" s="237" t="s">
        <v>244</v>
      </c>
      <c r="H251" s="238">
        <v>25.672999999999998</v>
      </c>
      <c r="I251" s="239"/>
      <c r="J251" s="240">
        <f>ROUND(I251*H251,2)</f>
        <v>0</v>
      </c>
      <c r="K251" s="236" t="s">
        <v>139</v>
      </c>
      <c r="L251" s="73"/>
      <c r="M251" s="241" t="s">
        <v>34</v>
      </c>
      <c r="N251" s="242" t="s">
        <v>49</v>
      </c>
      <c r="O251" s="48"/>
      <c r="P251" s="243">
        <f>O251*H251</f>
        <v>0</v>
      </c>
      <c r="Q251" s="243">
        <v>0</v>
      </c>
      <c r="R251" s="243">
        <f>Q251*H251</f>
        <v>0</v>
      </c>
      <c r="S251" s="243">
        <v>0</v>
      </c>
      <c r="T251" s="244">
        <f>S251*H251</f>
        <v>0</v>
      </c>
      <c r="AR251" s="24" t="s">
        <v>152</v>
      </c>
      <c r="AT251" s="24" t="s">
        <v>136</v>
      </c>
      <c r="AU251" s="24" t="s">
        <v>88</v>
      </c>
      <c r="AY251" s="24" t="s">
        <v>133</v>
      </c>
      <c r="BE251" s="245">
        <f>IF(N251="základní",J251,0)</f>
        <v>0</v>
      </c>
      <c r="BF251" s="245">
        <f>IF(N251="snížená",J251,0)</f>
        <v>0</v>
      </c>
      <c r="BG251" s="245">
        <f>IF(N251="zákl. přenesená",J251,0)</f>
        <v>0</v>
      </c>
      <c r="BH251" s="245">
        <f>IF(N251="sníž. přenesená",J251,0)</f>
        <v>0</v>
      </c>
      <c r="BI251" s="245">
        <f>IF(N251="nulová",J251,0)</f>
        <v>0</v>
      </c>
      <c r="BJ251" s="24" t="s">
        <v>86</v>
      </c>
      <c r="BK251" s="245">
        <f>ROUND(I251*H251,2)</f>
        <v>0</v>
      </c>
      <c r="BL251" s="24" t="s">
        <v>152</v>
      </c>
      <c r="BM251" s="24" t="s">
        <v>410</v>
      </c>
    </row>
    <row r="252" s="1" customFormat="1">
      <c r="B252" s="47"/>
      <c r="C252" s="75"/>
      <c r="D252" s="252" t="s">
        <v>208</v>
      </c>
      <c r="E252" s="75"/>
      <c r="F252" s="253" t="s">
        <v>411</v>
      </c>
      <c r="G252" s="75"/>
      <c r="H252" s="75"/>
      <c r="I252" s="204"/>
      <c r="J252" s="75"/>
      <c r="K252" s="75"/>
      <c r="L252" s="73"/>
      <c r="M252" s="254"/>
      <c r="N252" s="48"/>
      <c r="O252" s="48"/>
      <c r="P252" s="48"/>
      <c r="Q252" s="48"/>
      <c r="R252" s="48"/>
      <c r="S252" s="48"/>
      <c r="T252" s="96"/>
      <c r="AT252" s="24" t="s">
        <v>208</v>
      </c>
      <c r="AU252" s="24" t="s">
        <v>88</v>
      </c>
    </row>
    <row r="253" s="1" customFormat="1" ht="25.5" customHeight="1">
      <c r="B253" s="47"/>
      <c r="C253" s="234" t="s">
        <v>412</v>
      </c>
      <c r="D253" s="234" t="s">
        <v>136</v>
      </c>
      <c r="E253" s="235" t="s">
        <v>413</v>
      </c>
      <c r="F253" s="236" t="s">
        <v>414</v>
      </c>
      <c r="G253" s="237" t="s">
        <v>244</v>
      </c>
      <c r="H253" s="238">
        <v>385.09500000000003</v>
      </c>
      <c r="I253" s="239"/>
      <c r="J253" s="240">
        <f>ROUND(I253*H253,2)</f>
        <v>0</v>
      </c>
      <c r="K253" s="236" t="s">
        <v>139</v>
      </c>
      <c r="L253" s="73"/>
      <c r="M253" s="241" t="s">
        <v>34</v>
      </c>
      <c r="N253" s="242" t="s">
        <v>49</v>
      </c>
      <c r="O253" s="48"/>
      <c r="P253" s="243">
        <f>O253*H253</f>
        <v>0</v>
      </c>
      <c r="Q253" s="243">
        <v>0</v>
      </c>
      <c r="R253" s="243">
        <f>Q253*H253</f>
        <v>0</v>
      </c>
      <c r="S253" s="243">
        <v>0</v>
      </c>
      <c r="T253" s="244">
        <f>S253*H253</f>
        <v>0</v>
      </c>
      <c r="AR253" s="24" t="s">
        <v>152</v>
      </c>
      <c r="AT253" s="24" t="s">
        <v>136</v>
      </c>
      <c r="AU253" s="24" t="s">
        <v>88</v>
      </c>
      <c r="AY253" s="24" t="s">
        <v>133</v>
      </c>
      <c r="BE253" s="245">
        <f>IF(N253="základní",J253,0)</f>
        <v>0</v>
      </c>
      <c r="BF253" s="245">
        <f>IF(N253="snížená",J253,0)</f>
        <v>0</v>
      </c>
      <c r="BG253" s="245">
        <f>IF(N253="zákl. přenesená",J253,0)</f>
        <v>0</v>
      </c>
      <c r="BH253" s="245">
        <f>IF(N253="sníž. přenesená",J253,0)</f>
        <v>0</v>
      </c>
      <c r="BI253" s="245">
        <f>IF(N253="nulová",J253,0)</f>
        <v>0</v>
      </c>
      <c r="BJ253" s="24" t="s">
        <v>86</v>
      </c>
      <c r="BK253" s="245">
        <f>ROUND(I253*H253,2)</f>
        <v>0</v>
      </c>
      <c r="BL253" s="24" t="s">
        <v>152</v>
      </c>
      <c r="BM253" s="24" t="s">
        <v>415</v>
      </c>
    </row>
    <row r="254" s="1" customFormat="1">
      <c r="B254" s="47"/>
      <c r="C254" s="75"/>
      <c r="D254" s="252" t="s">
        <v>208</v>
      </c>
      <c r="E254" s="75"/>
      <c r="F254" s="253" t="s">
        <v>411</v>
      </c>
      <c r="G254" s="75"/>
      <c r="H254" s="75"/>
      <c r="I254" s="204"/>
      <c r="J254" s="75"/>
      <c r="K254" s="75"/>
      <c r="L254" s="73"/>
      <c r="M254" s="254"/>
      <c r="N254" s="48"/>
      <c r="O254" s="48"/>
      <c r="P254" s="48"/>
      <c r="Q254" s="48"/>
      <c r="R254" s="48"/>
      <c r="S254" s="48"/>
      <c r="T254" s="96"/>
      <c r="AT254" s="24" t="s">
        <v>208</v>
      </c>
      <c r="AU254" s="24" t="s">
        <v>88</v>
      </c>
    </row>
    <row r="255" s="12" customFormat="1">
      <c r="B255" s="255"/>
      <c r="C255" s="256"/>
      <c r="D255" s="252" t="s">
        <v>210</v>
      </c>
      <c r="E255" s="256"/>
      <c r="F255" s="258" t="s">
        <v>416</v>
      </c>
      <c r="G255" s="256"/>
      <c r="H255" s="259">
        <v>385.09500000000003</v>
      </c>
      <c r="I255" s="260"/>
      <c r="J255" s="256"/>
      <c r="K255" s="256"/>
      <c r="L255" s="261"/>
      <c r="M255" s="262"/>
      <c r="N255" s="263"/>
      <c r="O255" s="263"/>
      <c r="P255" s="263"/>
      <c r="Q255" s="263"/>
      <c r="R255" s="263"/>
      <c r="S255" s="263"/>
      <c r="T255" s="264"/>
      <c r="AT255" s="265" t="s">
        <v>210</v>
      </c>
      <c r="AU255" s="265" t="s">
        <v>88</v>
      </c>
      <c r="AV255" s="12" t="s">
        <v>88</v>
      </c>
      <c r="AW255" s="12" t="s">
        <v>6</v>
      </c>
      <c r="AX255" s="12" t="s">
        <v>86</v>
      </c>
      <c r="AY255" s="265" t="s">
        <v>133</v>
      </c>
    </row>
    <row r="256" s="1" customFormat="1" ht="38.25" customHeight="1">
      <c r="B256" s="47"/>
      <c r="C256" s="234" t="s">
        <v>417</v>
      </c>
      <c r="D256" s="234" t="s">
        <v>136</v>
      </c>
      <c r="E256" s="235" t="s">
        <v>418</v>
      </c>
      <c r="F256" s="236" t="s">
        <v>419</v>
      </c>
      <c r="G256" s="237" t="s">
        <v>244</v>
      </c>
      <c r="H256" s="238">
        <v>25.672999999999998</v>
      </c>
      <c r="I256" s="239"/>
      <c r="J256" s="240">
        <f>ROUND(I256*H256,2)</f>
        <v>0</v>
      </c>
      <c r="K256" s="236" t="s">
        <v>139</v>
      </c>
      <c r="L256" s="73"/>
      <c r="M256" s="241" t="s">
        <v>34</v>
      </c>
      <c r="N256" s="242" t="s">
        <v>49</v>
      </c>
      <c r="O256" s="48"/>
      <c r="P256" s="243">
        <f>O256*H256</f>
        <v>0</v>
      </c>
      <c r="Q256" s="243">
        <v>0</v>
      </c>
      <c r="R256" s="243">
        <f>Q256*H256</f>
        <v>0</v>
      </c>
      <c r="S256" s="243">
        <v>0</v>
      </c>
      <c r="T256" s="244">
        <f>S256*H256</f>
        <v>0</v>
      </c>
      <c r="AR256" s="24" t="s">
        <v>308</v>
      </c>
      <c r="AT256" s="24" t="s">
        <v>136</v>
      </c>
      <c r="AU256" s="24" t="s">
        <v>88</v>
      </c>
      <c r="AY256" s="24" t="s">
        <v>133</v>
      </c>
      <c r="BE256" s="245">
        <f>IF(N256="základní",J256,0)</f>
        <v>0</v>
      </c>
      <c r="BF256" s="245">
        <f>IF(N256="snížená",J256,0)</f>
        <v>0</v>
      </c>
      <c r="BG256" s="245">
        <f>IF(N256="zákl. přenesená",J256,0)</f>
        <v>0</v>
      </c>
      <c r="BH256" s="245">
        <f>IF(N256="sníž. přenesená",J256,0)</f>
        <v>0</v>
      </c>
      <c r="BI256" s="245">
        <f>IF(N256="nulová",J256,0)</f>
        <v>0</v>
      </c>
      <c r="BJ256" s="24" t="s">
        <v>86</v>
      </c>
      <c r="BK256" s="245">
        <f>ROUND(I256*H256,2)</f>
        <v>0</v>
      </c>
      <c r="BL256" s="24" t="s">
        <v>308</v>
      </c>
      <c r="BM256" s="24" t="s">
        <v>420</v>
      </c>
    </row>
    <row r="257" s="1" customFormat="1">
      <c r="B257" s="47"/>
      <c r="C257" s="75"/>
      <c r="D257" s="252" t="s">
        <v>208</v>
      </c>
      <c r="E257" s="75"/>
      <c r="F257" s="253" t="s">
        <v>421</v>
      </c>
      <c r="G257" s="75"/>
      <c r="H257" s="75"/>
      <c r="I257" s="204"/>
      <c r="J257" s="75"/>
      <c r="K257" s="75"/>
      <c r="L257" s="73"/>
      <c r="M257" s="254"/>
      <c r="N257" s="48"/>
      <c r="O257" s="48"/>
      <c r="P257" s="48"/>
      <c r="Q257" s="48"/>
      <c r="R257" s="48"/>
      <c r="S257" s="48"/>
      <c r="T257" s="96"/>
      <c r="AT257" s="24" t="s">
        <v>208</v>
      </c>
      <c r="AU257" s="24" t="s">
        <v>88</v>
      </c>
    </row>
    <row r="258" s="11" customFormat="1" ht="29.88" customHeight="1">
      <c r="B258" s="218"/>
      <c r="C258" s="219"/>
      <c r="D258" s="220" t="s">
        <v>77</v>
      </c>
      <c r="E258" s="232" t="s">
        <v>422</v>
      </c>
      <c r="F258" s="232" t="s">
        <v>423</v>
      </c>
      <c r="G258" s="219"/>
      <c r="H258" s="219"/>
      <c r="I258" s="222"/>
      <c r="J258" s="233">
        <f>BK258</f>
        <v>0</v>
      </c>
      <c r="K258" s="219"/>
      <c r="L258" s="224"/>
      <c r="M258" s="225"/>
      <c r="N258" s="226"/>
      <c r="O258" s="226"/>
      <c r="P258" s="227">
        <f>SUM(P259:P260)</f>
        <v>0</v>
      </c>
      <c r="Q258" s="226"/>
      <c r="R258" s="227">
        <f>SUM(R259:R260)</f>
        <v>0</v>
      </c>
      <c r="S258" s="226"/>
      <c r="T258" s="228">
        <f>SUM(T259:T260)</f>
        <v>0</v>
      </c>
      <c r="AR258" s="229" t="s">
        <v>86</v>
      </c>
      <c r="AT258" s="230" t="s">
        <v>77</v>
      </c>
      <c r="AU258" s="230" t="s">
        <v>86</v>
      </c>
      <c r="AY258" s="229" t="s">
        <v>133</v>
      </c>
      <c r="BK258" s="231">
        <f>SUM(BK259:BK260)</f>
        <v>0</v>
      </c>
    </row>
    <row r="259" s="1" customFormat="1" ht="38.25" customHeight="1">
      <c r="B259" s="47"/>
      <c r="C259" s="234" t="s">
        <v>424</v>
      </c>
      <c r="D259" s="234" t="s">
        <v>136</v>
      </c>
      <c r="E259" s="235" t="s">
        <v>425</v>
      </c>
      <c r="F259" s="236" t="s">
        <v>426</v>
      </c>
      <c r="G259" s="237" t="s">
        <v>244</v>
      </c>
      <c r="H259" s="238">
        <v>16.103000000000002</v>
      </c>
      <c r="I259" s="239"/>
      <c r="J259" s="240">
        <f>ROUND(I259*H259,2)</f>
        <v>0</v>
      </c>
      <c r="K259" s="236" t="s">
        <v>139</v>
      </c>
      <c r="L259" s="73"/>
      <c r="M259" s="241" t="s">
        <v>34</v>
      </c>
      <c r="N259" s="242" t="s">
        <v>49</v>
      </c>
      <c r="O259" s="48"/>
      <c r="P259" s="243">
        <f>O259*H259</f>
        <v>0</v>
      </c>
      <c r="Q259" s="243">
        <v>0</v>
      </c>
      <c r="R259" s="243">
        <f>Q259*H259</f>
        <v>0</v>
      </c>
      <c r="S259" s="243">
        <v>0</v>
      </c>
      <c r="T259" s="244">
        <f>S259*H259</f>
        <v>0</v>
      </c>
      <c r="AR259" s="24" t="s">
        <v>152</v>
      </c>
      <c r="AT259" s="24" t="s">
        <v>136</v>
      </c>
      <c r="AU259" s="24" t="s">
        <v>88</v>
      </c>
      <c r="AY259" s="24" t="s">
        <v>133</v>
      </c>
      <c r="BE259" s="245">
        <f>IF(N259="základní",J259,0)</f>
        <v>0</v>
      </c>
      <c r="BF259" s="245">
        <f>IF(N259="snížená",J259,0)</f>
        <v>0</v>
      </c>
      <c r="BG259" s="245">
        <f>IF(N259="zákl. přenesená",J259,0)</f>
        <v>0</v>
      </c>
      <c r="BH259" s="245">
        <f>IF(N259="sníž. přenesená",J259,0)</f>
        <v>0</v>
      </c>
      <c r="BI259" s="245">
        <f>IF(N259="nulová",J259,0)</f>
        <v>0</v>
      </c>
      <c r="BJ259" s="24" t="s">
        <v>86</v>
      </c>
      <c r="BK259" s="245">
        <f>ROUND(I259*H259,2)</f>
        <v>0</v>
      </c>
      <c r="BL259" s="24" t="s">
        <v>152</v>
      </c>
      <c r="BM259" s="24" t="s">
        <v>427</v>
      </c>
    </row>
    <row r="260" s="1" customFormat="1">
      <c r="B260" s="47"/>
      <c r="C260" s="75"/>
      <c r="D260" s="252" t="s">
        <v>208</v>
      </c>
      <c r="E260" s="75"/>
      <c r="F260" s="253" t="s">
        <v>428</v>
      </c>
      <c r="G260" s="75"/>
      <c r="H260" s="75"/>
      <c r="I260" s="204"/>
      <c r="J260" s="75"/>
      <c r="K260" s="75"/>
      <c r="L260" s="73"/>
      <c r="M260" s="254"/>
      <c r="N260" s="48"/>
      <c r="O260" s="48"/>
      <c r="P260" s="48"/>
      <c r="Q260" s="48"/>
      <c r="R260" s="48"/>
      <c r="S260" s="48"/>
      <c r="T260" s="96"/>
      <c r="AT260" s="24" t="s">
        <v>208</v>
      </c>
      <c r="AU260" s="24" t="s">
        <v>88</v>
      </c>
    </row>
    <row r="261" s="11" customFormat="1" ht="37.44001" customHeight="1">
      <c r="B261" s="218"/>
      <c r="C261" s="219"/>
      <c r="D261" s="220" t="s">
        <v>77</v>
      </c>
      <c r="E261" s="221" t="s">
        <v>429</v>
      </c>
      <c r="F261" s="221" t="s">
        <v>430</v>
      </c>
      <c r="G261" s="219"/>
      <c r="H261" s="219"/>
      <c r="I261" s="222"/>
      <c r="J261" s="223">
        <f>BK261</f>
        <v>0</v>
      </c>
      <c r="K261" s="219"/>
      <c r="L261" s="224"/>
      <c r="M261" s="225"/>
      <c r="N261" s="226"/>
      <c r="O261" s="226"/>
      <c r="P261" s="227">
        <f>P262+P274+P397+P462+P499+P530+P539+P587+P597+P632+P660+P699</f>
        <v>0</v>
      </c>
      <c r="Q261" s="226"/>
      <c r="R261" s="227">
        <f>R262+R274+R397+R462+R499+R530+R539+R587+R597+R632+R660+R699</f>
        <v>10.44713002</v>
      </c>
      <c r="S261" s="226"/>
      <c r="T261" s="228">
        <f>T262+T274+T397+T462+T499+T530+T539+T587+T597+T632+T660+T699</f>
        <v>0.010843500000000001</v>
      </c>
      <c r="AR261" s="229" t="s">
        <v>88</v>
      </c>
      <c r="AT261" s="230" t="s">
        <v>77</v>
      </c>
      <c r="AU261" s="230" t="s">
        <v>78</v>
      </c>
      <c r="AY261" s="229" t="s">
        <v>133</v>
      </c>
      <c r="BK261" s="231">
        <f>BK262+BK274+BK397+BK462+BK499+BK530+BK539+BK587+BK597+BK632+BK660+BK699</f>
        <v>0</v>
      </c>
    </row>
    <row r="262" s="11" customFormat="1" ht="19.92" customHeight="1">
      <c r="B262" s="218"/>
      <c r="C262" s="219"/>
      <c r="D262" s="220" t="s">
        <v>77</v>
      </c>
      <c r="E262" s="232" t="s">
        <v>431</v>
      </c>
      <c r="F262" s="232" t="s">
        <v>432</v>
      </c>
      <c r="G262" s="219"/>
      <c r="H262" s="219"/>
      <c r="I262" s="222"/>
      <c r="J262" s="233">
        <f>BK262</f>
        <v>0</v>
      </c>
      <c r="K262" s="219"/>
      <c r="L262" s="224"/>
      <c r="M262" s="225"/>
      <c r="N262" s="226"/>
      <c r="O262" s="226"/>
      <c r="P262" s="227">
        <f>SUM(P263:P273)</f>
        <v>0</v>
      </c>
      <c r="Q262" s="226"/>
      <c r="R262" s="227">
        <f>SUM(R263:R273)</f>
        <v>0.050692000000000001</v>
      </c>
      <c r="S262" s="226"/>
      <c r="T262" s="228">
        <f>SUM(T263:T273)</f>
        <v>0</v>
      </c>
      <c r="AR262" s="229" t="s">
        <v>88</v>
      </c>
      <c r="AT262" s="230" t="s">
        <v>77</v>
      </c>
      <c r="AU262" s="230" t="s">
        <v>86</v>
      </c>
      <c r="AY262" s="229" t="s">
        <v>133</v>
      </c>
      <c r="BK262" s="231">
        <f>SUM(BK263:BK273)</f>
        <v>0</v>
      </c>
    </row>
    <row r="263" s="1" customFormat="1" ht="25.5" customHeight="1">
      <c r="B263" s="47"/>
      <c r="C263" s="234" t="s">
        <v>433</v>
      </c>
      <c r="D263" s="234" t="s">
        <v>136</v>
      </c>
      <c r="E263" s="235" t="s">
        <v>434</v>
      </c>
      <c r="F263" s="236" t="s">
        <v>435</v>
      </c>
      <c r="G263" s="237" t="s">
        <v>206</v>
      </c>
      <c r="H263" s="238">
        <v>44.079999999999998</v>
      </c>
      <c r="I263" s="239"/>
      <c r="J263" s="240">
        <f>ROUND(I263*H263,2)</f>
        <v>0</v>
      </c>
      <c r="K263" s="236" t="s">
        <v>139</v>
      </c>
      <c r="L263" s="73"/>
      <c r="M263" s="241" t="s">
        <v>34</v>
      </c>
      <c r="N263" s="242" t="s">
        <v>49</v>
      </c>
      <c r="O263" s="48"/>
      <c r="P263" s="243">
        <f>O263*H263</f>
        <v>0</v>
      </c>
      <c r="Q263" s="243">
        <v>0</v>
      </c>
      <c r="R263" s="243">
        <f>Q263*H263</f>
        <v>0</v>
      </c>
      <c r="S263" s="243">
        <v>0</v>
      </c>
      <c r="T263" s="244">
        <f>S263*H263</f>
        <v>0</v>
      </c>
      <c r="AR263" s="24" t="s">
        <v>308</v>
      </c>
      <c r="AT263" s="24" t="s">
        <v>136</v>
      </c>
      <c r="AU263" s="24" t="s">
        <v>88</v>
      </c>
      <c r="AY263" s="24" t="s">
        <v>133</v>
      </c>
      <c r="BE263" s="245">
        <f>IF(N263="základní",J263,0)</f>
        <v>0</v>
      </c>
      <c r="BF263" s="245">
        <f>IF(N263="snížená",J263,0)</f>
        <v>0</v>
      </c>
      <c r="BG263" s="245">
        <f>IF(N263="zákl. přenesená",J263,0)</f>
        <v>0</v>
      </c>
      <c r="BH263" s="245">
        <f>IF(N263="sníž. přenesená",J263,0)</f>
        <v>0</v>
      </c>
      <c r="BI263" s="245">
        <f>IF(N263="nulová",J263,0)</f>
        <v>0</v>
      </c>
      <c r="BJ263" s="24" t="s">
        <v>86</v>
      </c>
      <c r="BK263" s="245">
        <f>ROUND(I263*H263,2)</f>
        <v>0</v>
      </c>
      <c r="BL263" s="24" t="s">
        <v>308</v>
      </c>
      <c r="BM263" s="24" t="s">
        <v>436</v>
      </c>
    </row>
    <row r="264" s="1" customFormat="1">
      <c r="B264" s="47"/>
      <c r="C264" s="75"/>
      <c r="D264" s="252" t="s">
        <v>208</v>
      </c>
      <c r="E264" s="75"/>
      <c r="F264" s="253" t="s">
        <v>437</v>
      </c>
      <c r="G264" s="75"/>
      <c r="H264" s="75"/>
      <c r="I264" s="204"/>
      <c r="J264" s="75"/>
      <c r="K264" s="75"/>
      <c r="L264" s="73"/>
      <c r="M264" s="254"/>
      <c r="N264" s="48"/>
      <c r="O264" s="48"/>
      <c r="P264" s="48"/>
      <c r="Q264" s="48"/>
      <c r="R264" s="48"/>
      <c r="S264" s="48"/>
      <c r="T264" s="96"/>
      <c r="AT264" s="24" t="s">
        <v>208</v>
      </c>
      <c r="AU264" s="24" t="s">
        <v>88</v>
      </c>
    </row>
    <row r="265" s="14" customFormat="1">
      <c r="B265" s="277"/>
      <c r="C265" s="278"/>
      <c r="D265" s="252" t="s">
        <v>210</v>
      </c>
      <c r="E265" s="279" t="s">
        <v>34</v>
      </c>
      <c r="F265" s="280" t="s">
        <v>338</v>
      </c>
      <c r="G265" s="278"/>
      <c r="H265" s="279" t="s">
        <v>34</v>
      </c>
      <c r="I265" s="281"/>
      <c r="J265" s="278"/>
      <c r="K265" s="278"/>
      <c r="L265" s="282"/>
      <c r="M265" s="283"/>
      <c r="N265" s="284"/>
      <c r="O265" s="284"/>
      <c r="P265" s="284"/>
      <c r="Q265" s="284"/>
      <c r="R265" s="284"/>
      <c r="S265" s="284"/>
      <c r="T265" s="285"/>
      <c r="AT265" s="286" t="s">
        <v>210</v>
      </c>
      <c r="AU265" s="286" t="s">
        <v>88</v>
      </c>
      <c r="AV265" s="14" t="s">
        <v>86</v>
      </c>
      <c r="AW265" s="14" t="s">
        <v>41</v>
      </c>
      <c r="AX265" s="14" t="s">
        <v>78</v>
      </c>
      <c r="AY265" s="286" t="s">
        <v>133</v>
      </c>
    </row>
    <row r="266" s="12" customFormat="1">
      <c r="B266" s="255"/>
      <c r="C266" s="256"/>
      <c r="D266" s="252" t="s">
        <v>210</v>
      </c>
      <c r="E266" s="257" t="s">
        <v>34</v>
      </c>
      <c r="F266" s="258" t="s">
        <v>339</v>
      </c>
      <c r="G266" s="256"/>
      <c r="H266" s="259">
        <v>4.4800000000000004</v>
      </c>
      <c r="I266" s="260"/>
      <c r="J266" s="256"/>
      <c r="K266" s="256"/>
      <c r="L266" s="261"/>
      <c r="M266" s="262"/>
      <c r="N266" s="263"/>
      <c r="O266" s="263"/>
      <c r="P266" s="263"/>
      <c r="Q266" s="263"/>
      <c r="R266" s="263"/>
      <c r="S266" s="263"/>
      <c r="T266" s="264"/>
      <c r="AT266" s="265" t="s">
        <v>210</v>
      </c>
      <c r="AU266" s="265" t="s">
        <v>88</v>
      </c>
      <c r="AV266" s="12" t="s">
        <v>88</v>
      </c>
      <c r="AW266" s="12" t="s">
        <v>41</v>
      </c>
      <c r="AX266" s="12" t="s">
        <v>78</v>
      </c>
      <c r="AY266" s="265" t="s">
        <v>133</v>
      </c>
    </row>
    <row r="267" s="12" customFormat="1">
      <c r="B267" s="255"/>
      <c r="C267" s="256"/>
      <c r="D267" s="252" t="s">
        <v>210</v>
      </c>
      <c r="E267" s="257" t="s">
        <v>34</v>
      </c>
      <c r="F267" s="258" t="s">
        <v>340</v>
      </c>
      <c r="G267" s="256"/>
      <c r="H267" s="259">
        <v>16.66</v>
      </c>
      <c r="I267" s="260"/>
      <c r="J267" s="256"/>
      <c r="K267" s="256"/>
      <c r="L267" s="261"/>
      <c r="M267" s="262"/>
      <c r="N267" s="263"/>
      <c r="O267" s="263"/>
      <c r="P267" s="263"/>
      <c r="Q267" s="263"/>
      <c r="R267" s="263"/>
      <c r="S267" s="263"/>
      <c r="T267" s="264"/>
      <c r="AT267" s="265" t="s">
        <v>210</v>
      </c>
      <c r="AU267" s="265" t="s">
        <v>88</v>
      </c>
      <c r="AV267" s="12" t="s">
        <v>88</v>
      </c>
      <c r="AW267" s="12" t="s">
        <v>41</v>
      </c>
      <c r="AX267" s="12" t="s">
        <v>78</v>
      </c>
      <c r="AY267" s="265" t="s">
        <v>133</v>
      </c>
    </row>
    <row r="268" s="12" customFormat="1">
      <c r="B268" s="255"/>
      <c r="C268" s="256"/>
      <c r="D268" s="252" t="s">
        <v>210</v>
      </c>
      <c r="E268" s="257" t="s">
        <v>34</v>
      </c>
      <c r="F268" s="258" t="s">
        <v>341</v>
      </c>
      <c r="G268" s="256"/>
      <c r="H268" s="259">
        <v>22.940000000000001</v>
      </c>
      <c r="I268" s="260"/>
      <c r="J268" s="256"/>
      <c r="K268" s="256"/>
      <c r="L268" s="261"/>
      <c r="M268" s="262"/>
      <c r="N268" s="263"/>
      <c r="O268" s="263"/>
      <c r="P268" s="263"/>
      <c r="Q268" s="263"/>
      <c r="R268" s="263"/>
      <c r="S268" s="263"/>
      <c r="T268" s="264"/>
      <c r="AT268" s="265" t="s">
        <v>210</v>
      </c>
      <c r="AU268" s="265" t="s">
        <v>88</v>
      </c>
      <c r="AV268" s="12" t="s">
        <v>88</v>
      </c>
      <c r="AW268" s="12" t="s">
        <v>41</v>
      </c>
      <c r="AX268" s="12" t="s">
        <v>78</v>
      </c>
      <c r="AY268" s="265" t="s">
        <v>133</v>
      </c>
    </row>
    <row r="269" s="13" customFormat="1">
      <c r="B269" s="266"/>
      <c r="C269" s="267"/>
      <c r="D269" s="252" t="s">
        <v>210</v>
      </c>
      <c r="E269" s="268" t="s">
        <v>34</v>
      </c>
      <c r="F269" s="269" t="s">
        <v>218</v>
      </c>
      <c r="G269" s="267"/>
      <c r="H269" s="270">
        <v>44.079999999999998</v>
      </c>
      <c r="I269" s="271"/>
      <c r="J269" s="267"/>
      <c r="K269" s="267"/>
      <c r="L269" s="272"/>
      <c r="M269" s="273"/>
      <c r="N269" s="274"/>
      <c r="O269" s="274"/>
      <c r="P269" s="274"/>
      <c r="Q269" s="274"/>
      <c r="R269" s="274"/>
      <c r="S269" s="274"/>
      <c r="T269" s="275"/>
      <c r="AT269" s="276" t="s">
        <v>210</v>
      </c>
      <c r="AU269" s="276" t="s">
        <v>88</v>
      </c>
      <c r="AV269" s="13" t="s">
        <v>152</v>
      </c>
      <c r="AW269" s="13" t="s">
        <v>41</v>
      </c>
      <c r="AX269" s="13" t="s">
        <v>86</v>
      </c>
      <c r="AY269" s="276" t="s">
        <v>133</v>
      </c>
    </row>
    <row r="270" s="1" customFormat="1" ht="16.5" customHeight="1">
      <c r="B270" s="47"/>
      <c r="C270" s="288" t="s">
        <v>438</v>
      </c>
      <c r="D270" s="288" t="s">
        <v>250</v>
      </c>
      <c r="E270" s="289" t="s">
        <v>439</v>
      </c>
      <c r="F270" s="290" t="s">
        <v>440</v>
      </c>
      <c r="G270" s="291" t="s">
        <v>441</v>
      </c>
      <c r="H270" s="292">
        <v>50.692</v>
      </c>
      <c r="I270" s="293"/>
      <c r="J270" s="294">
        <f>ROUND(I270*H270,2)</f>
        <v>0</v>
      </c>
      <c r="K270" s="290" t="s">
        <v>139</v>
      </c>
      <c r="L270" s="295"/>
      <c r="M270" s="296" t="s">
        <v>34</v>
      </c>
      <c r="N270" s="297" t="s">
        <v>49</v>
      </c>
      <c r="O270" s="48"/>
      <c r="P270" s="243">
        <f>O270*H270</f>
        <v>0</v>
      </c>
      <c r="Q270" s="243">
        <v>0.001</v>
      </c>
      <c r="R270" s="243">
        <f>Q270*H270</f>
        <v>0.050692000000000001</v>
      </c>
      <c r="S270" s="243">
        <v>0</v>
      </c>
      <c r="T270" s="244">
        <f>S270*H270</f>
        <v>0</v>
      </c>
      <c r="AR270" s="24" t="s">
        <v>412</v>
      </c>
      <c r="AT270" s="24" t="s">
        <v>250</v>
      </c>
      <c r="AU270" s="24" t="s">
        <v>88</v>
      </c>
      <c r="AY270" s="24" t="s">
        <v>133</v>
      </c>
      <c r="BE270" s="245">
        <f>IF(N270="základní",J270,0)</f>
        <v>0</v>
      </c>
      <c r="BF270" s="245">
        <f>IF(N270="snížená",J270,0)</f>
        <v>0</v>
      </c>
      <c r="BG270" s="245">
        <f>IF(N270="zákl. přenesená",J270,0)</f>
        <v>0</v>
      </c>
      <c r="BH270" s="245">
        <f>IF(N270="sníž. přenesená",J270,0)</f>
        <v>0</v>
      </c>
      <c r="BI270" s="245">
        <f>IF(N270="nulová",J270,0)</f>
        <v>0</v>
      </c>
      <c r="BJ270" s="24" t="s">
        <v>86</v>
      </c>
      <c r="BK270" s="245">
        <f>ROUND(I270*H270,2)</f>
        <v>0</v>
      </c>
      <c r="BL270" s="24" t="s">
        <v>308</v>
      </c>
      <c r="BM270" s="24" t="s">
        <v>442</v>
      </c>
    </row>
    <row r="271" s="12" customFormat="1">
      <c r="B271" s="255"/>
      <c r="C271" s="256"/>
      <c r="D271" s="252" t="s">
        <v>210</v>
      </c>
      <c r="E271" s="256"/>
      <c r="F271" s="258" t="s">
        <v>443</v>
      </c>
      <c r="G271" s="256"/>
      <c r="H271" s="259">
        <v>50.692</v>
      </c>
      <c r="I271" s="260"/>
      <c r="J271" s="256"/>
      <c r="K271" s="256"/>
      <c r="L271" s="261"/>
      <c r="M271" s="262"/>
      <c r="N271" s="263"/>
      <c r="O271" s="263"/>
      <c r="P271" s="263"/>
      <c r="Q271" s="263"/>
      <c r="R271" s="263"/>
      <c r="S271" s="263"/>
      <c r="T271" s="264"/>
      <c r="AT271" s="265" t="s">
        <v>210</v>
      </c>
      <c r="AU271" s="265" t="s">
        <v>88</v>
      </c>
      <c r="AV271" s="12" t="s">
        <v>88</v>
      </c>
      <c r="AW271" s="12" t="s">
        <v>6</v>
      </c>
      <c r="AX271" s="12" t="s">
        <v>86</v>
      </c>
      <c r="AY271" s="265" t="s">
        <v>133</v>
      </c>
    </row>
    <row r="272" s="1" customFormat="1" ht="38.25" customHeight="1">
      <c r="B272" s="47"/>
      <c r="C272" s="234" t="s">
        <v>444</v>
      </c>
      <c r="D272" s="234" t="s">
        <v>136</v>
      </c>
      <c r="E272" s="235" t="s">
        <v>445</v>
      </c>
      <c r="F272" s="236" t="s">
        <v>446</v>
      </c>
      <c r="G272" s="237" t="s">
        <v>244</v>
      </c>
      <c r="H272" s="238">
        <v>0.050999999999999997</v>
      </c>
      <c r="I272" s="239"/>
      <c r="J272" s="240">
        <f>ROUND(I272*H272,2)</f>
        <v>0</v>
      </c>
      <c r="K272" s="236" t="s">
        <v>139</v>
      </c>
      <c r="L272" s="73"/>
      <c r="M272" s="241" t="s">
        <v>34</v>
      </c>
      <c r="N272" s="242" t="s">
        <v>49</v>
      </c>
      <c r="O272" s="48"/>
      <c r="P272" s="243">
        <f>O272*H272</f>
        <v>0</v>
      </c>
      <c r="Q272" s="243">
        <v>0</v>
      </c>
      <c r="R272" s="243">
        <f>Q272*H272</f>
        <v>0</v>
      </c>
      <c r="S272" s="243">
        <v>0</v>
      </c>
      <c r="T272" s="244">
        <f>S272*H272</f>
        <v>0</v>
      </c>
      <c r="AR272" s="24" t="s">
        <v>308</v>
      </c>
      <c r="AT272" s="24" t="s">
        <v>136</v>
      </c>
      <c r="AU272" s="24" t="s">
        <v>88</v>
      </c>
      <c r="AY272" s="24" t="s">
        <v>133</v>
      </c>
      <c r="BE272" s="245">
        <f>IF(N272="základní",J272,0)</f>
        <v>0</v>
      </c>
      <c r="BF272" s="245">
        <f>IF(N272="snížená",J272,0)</f>
        <v>0</v>
      </c>
      <c r="BG272" s="245">
        <f>IF(N272="zákl. přenesená",J272,0)</f>
        <v>0</v>
      </c>
      <c r="BH272" s="245">
        <f>IF(N272="sníž. přenesená",J272,0)</f>
        <v>0</v>
      </c>
      <c r="BI272" s="245">
        <f>IF(N272="nulová",J272,0)</f>
        <v>0</v>
      </c>
      <c r="BJ272" s="24" t="s">
        <v>86</v>
      </c>
      <c r="BK272" s="245">
        <f>ROUND(I272*H272,2)</f>
        <v>0</v>
      </c>
      <c r="BL272" s="24" t="s">
        <v>308</v>
      </c>
      <c r="BM272" s="24" t="s">
        <v>447</v>
      </c>
    </row>
    <row r="273" s="1" customFormat="1">
      <c r="B273" s="47"/>
      <c r="C273" s="75"/>
      <c r="D273" s="252" t="s">
        <v>208</v>
      </c>
      <c r="E273" s="75"/>
      <c r="F273" s="253" t="s">
        <v>448</v>
      </c>
      <c r="G273" s="75"/>
      <c r="H273" s="75"/>
      <c r="I273" s="204"/>
      <c r="J273" s="75"/>
      <c r="K273" s="75"/>
      <c r="L273" s="73"/>
      <c r="M273" s="254"/>
      <c r="N273" s="48"/>
      <c r="O273" s="48"/>
      <c r="P273" s="48"/>
      <c r="Q273" s="48"/>
      <c r="R273" s="48"/>
      <c r="S273" s="48"/>
      <c r="T273" s="96"/>
      <c r="AT273" s="24" t="s">
        <v>208</v>
      </c>
      <c r="AU273" s="24" t="s">
        <v>88</v>
      </c>
    </row>
    <row r="274" s="11" customFormat="1" ht="29.88" customHeight="1">
      <c r="B274" s="218"/>
      <c r="C274" s="219"/>
      <c r="D274" s="220" t="s">
        <v>77</v>
      </c>
      <c r="E274" s="232" t="s">
        <v>449</v>
      </c>
      <c r="F274" s="232" t="s">
        <v>450</v>
      </c>
      <c r="G274" s="219"/>
      <c r="H274" s="219"/>
      <c r="I274" s="222"/>
      <c r="J274" s="233">
        <f>BK274</f>
        <v>0</v>
      </c>
      <c r="K274" s="219"/>
      <c r="L274" s="224"/>
      <c r="M274" s="225"/>
      <c r="N274" s="226"/>
      <c r="O274" s="226"/>
      <c r="P274" s="227">
        <f>SUM(P275:P396)</f>
        <v>0</v>
      </c>
      <c r="Q274" s="226"/>
      <c r="R274" s="227">
        <f>SUM(R275:R396)</f>
        <v>0.96833764999999994</v>
      </c>
      <c r="S274" s="226"/>
      <c r="T274" s="228">
        <f>SUM(T275:T396)</f>
        <v>0</v>
      </c>
      <c r="AR274" s="229" t="s">
        <v>88</v>
      </c>
      <c r="AT274" s="230" t="s">
        <v>77</v>
      </c>
      <c r="AU274" s="230" t="s">
        <v>86</v>
      </c>
      <c r="AY274" s="229" t="s">
        <v>133</v>
      </c>
      <c r="BK274" s="231">
        <f>SUM(BK275:BK396)</f>
        <v>0</v>
      </c>
    </row>
    <row r="275" s="1" customFormat="1" ht="25.5" customHeight="1">
      <c r="B275" s="47"/>
      <c r="C275" s="234" t="s">
        <v>451</v>
      </c>
      <c r="D275" s="234" t="s">
        <v>136</v>
      </c>
      <c r="E275" s="235" t="s">
        <v>452</v>
      </c>
      <c r="F275" s="236" t="s">
        <v>453</v>
      </c>
      <c r="G275" s="237" t="s">
        <v>206</v>
      </c>
      <c r="H275" s="238">
        <v>44.079999999999998</v>
      </c>
      <c r="I275" s="239"/>
      <c r="J275" s="240">
        <f>ROUND(I275*H275,2)</f>
        <v>0</v>
      </c>
      <c r="K275" s="236" t="s">
        <v>139</v>
      </c>
      <c r="L275" s="73"/>
      <c r="M275" s="241" t="s">
        <v>34</v>
      </c>
      <c r="N275" s="242" t="s">
        <v>49</v>
      </c>
      <c r="O275" s="48"/>
      <c r="P275" s="243">
        <f>O275*H275</f>
        <v>0</v>
      </c>
      <c r="Q275" s="243">
        <v>0</v>
      </c>
      <c r="R275" s="243">
        <f>Q275*H275</f>
        <v>0</v>
      </c>
      <c r="S275" s="243">
        <v>0</v>
      </c>
      <c r="T275" s="244">
        <f>S275*H275</f>
        <v>0</v>
      </c>
      <c r="AR275" s="24" t="s">
        <v>308</v>
      </c>
      <c r="AT275" s="24" t="s">
        <v>136</v>
      </c>
      <c r="AU275" s="24" t="s">
        <v>88</v>
      </c>
      <c r="AY275" s="24" t="s">
        <v>133</v>
      </c>
      <c r="BE275" s="245">
        <f>IF(N275="základní",J275,0)</f>
        <v>0</v>
      </c>
      <c r="BF275" s="245">
        <f>IF(N275="snížená",J275,0)</f>
        <v>0</v>
      </c>
      <c r="BG275" s="245">
        <f>IF(N275="zákl. přenesená",J275,0)</f>
        <v>0</v>
      </c>
      <c r="BH275" s="245">
        <f>IF(N275="sníž. přenesená",J275,0)</f>
        <v>0</v>
      </c>
      <c r="BI275" s="245">
        <f>IF(N275="nulová",J275,0)</f>
        <v>0</v>
      </c>
      <c r="BJ275" s="24" t="s">
        <v>86</v>
      </c>
      <c r="BK275" s="245">
        <f>ROUND(I275*H275,2)</f>
        <v>0</v>
      </c>
      <c r="BL275" s="24" t="s">
        <v>308</v>
      </c>
      <c r="BM275" s="24" t="s">
        <v>454</v>
      </c>
    </row>
    <row r="276" s="1" customFormat="1">
      <c r="B276" s="47"/>
      <c r="C276" s="75"/>
      <c r="D276" s="252" t="s">
        <v>208</v>
      </c>
      <c r="E276" s="75"/>
      <c r="F276" s="253" t="s">
        <v>455</v>
      </c>
      <c r="G276" s="75"/>
      <c r="H276" s="75"/>
      <c r="I276" s="204"/>
      <c r="J276" s="75"/>
      <c r="K276" s="75"/>
      <c r="L276" s="73"/>
      <c r="M276" s="254"/>
      <c r="N276" s="48"/>
      <c r="O276" s="48"/>
      <c r="P276" s="48"/>
      <c r="Q276" s="48"/>
      <c r="R276" s="48"/>
      <c r="S276" s="48"/>
      <c r="T276" s="96"/>
      <c r="AT276" s="24" t="s">
        <v>208</v>
      </c>
      <c r="AU276" s="24" t="s">
        <v>88</v>
      </c>
    </row>
    <row r="277" s="14" customFormat="1">
      <c r="B277" s="277"/>
      <c r="C277" s="278"/>
      <c r="D277" s="252" t="s">
        <v>210</v>
      </c>
      <c r="E277" s="279" t="s">
        <v>34</v>
      </c>
      <c r="F277" s="280" t="s">
        <v>338</v>
      </c>
      <c r="G277" s="278"/>
      <c r="H277" s="279" t="s">
        <v>34</v>
      </c>
      <c r="I277" s="281"/>
      <c r="J277" s="278"/>
      <c r="K277" s="278"/>
      <c r="L277" s="282"/>
      <c r="M277" s="283"/>
      <c r="N277" s="284"/>
      <c r="O277" s="284"/>
      <c r="P277" s="284"/>
      <c r="Q277" s="284"/>
      <c r="R277" s="284"/>
      <c r="S277" s="284"/>
      <c r="T277" s="285"/>
      <c r="AT277" s="286" t="s">
        <v>210</v>
      </c>
      <c r="AU277" s="286" t="s">
        <v>88</v>
      </c>
      <c r="AV277" s="14" t="s">
        <v>86</v>
      </c>
      <c r="AW277" s="14" t="s">
        <v>41</v>
      </c>
      <c r="AX277" s="14" t="s">
        <v>78</v>
      </c>
      <c r="AY277" s="286" t="s">
        <v>133</v>
      </c>
    </row>
    <row r="278" s="12" customFormat="1">
      <c r="B278" s="255"/>
      <c r="C278" s="256"/>
      <c r="D278" s="252" t="s">
        <v>210</v>
      </c>
      <c r="E278" s="257" t="s">
        <v>34</v>
      </c>
      <c r="F278" s="258" t="s">
        <v>339</v>
      </c>
      <c r="G278" s="256"/>
      <c r="H278" s="259">
        <v>4.4800000000000004</v>
      </c>
      <c r="I278" s="260"/>
      <c r="J278" s="256"/>
      <c r="K278" s="256"/>
      <c r="L278" s="261"/>
      <c r="M278" s="262"/>
      <c r="N278" s="263"/>
      <c r="O278" s="263"/>
      <c r="P278" s="263"/>
      <c r="Q278" s="263"/>
      <c r="R278" s="263"/>
      <c r="S278" s="263"/>
      <c r="T278" s="264"/>
      <c r="AT278" s="265" t="s">
        <v>210</v>
      </c>
      <c r="AU278" s="265" t="s">
        <v>88</v>
      </c>
      <c r="AV278" s="12" t="s">
        <v>88</v>
      </c>
      <c r="AW278" s="12" t="s">
        <v>41</v>
      </c>
      <c r="AX278" s="12" t="s">
        <v>78</v>
      </c>
      <c r="AY278" s="265" t="s">
        <v>133</v>
      </c>
    </row>
    <row r="279" s="12" customFormat="1">
      <c r="B279" s="255"/>
      <c r="C279" s="256"/>
      <c r="D279" s="252" t="s">
        <v>210</v>
      </c>
      <c r="E279" s="257" t="s">
        <v>34</v>
      </c>
      <c r="F279" s="258" t="s">
        <v>340</v>
      </c>
      <c r="G279" s="256"/>
      <c r="H279" s="259">
        <v>16.66</v>
      </c>
      <c r="I279" s="260"/>
      <c r="J279" s="256"/>
      <c r="K279" s="256"/>
      <c r="L279" s="261"/>
      <c r="M279" s="262"/>
      <c r="N279" s="263"/>
      <c r="O279" s="263"/>
      <c r="P279" s="263"/>
      <c r="Q279" s="263"/>
      <c r="R279" s="263"/>
      <c r="S279" s="263"/>
      <c r="T279" s="264"/>
      <c r="AT279" s="265" t="s">
        <v>210</v>
      </c>
      <c r="AU279" s="265" t="s">
        <v>88</v>
      </c>
      <c r="AV279" s="12" t="s">
        <v>88</v>
      </c>
      <c r="AW279" s="12" t="s">
        <v>41</v>
      </c>
      <c r="AX279" s="12" t="s">
        <v>78</v>
      </c>
      <c r="AY279" s="265" t="s">
        <v>133</v>
      </c>
    </row>
    <row r="280" s="12" customFormat="1">
      <c r="B280" s="255"/>
      <c r="C280" s="256"/>
      <c r="D280" s="252" t="s">
        <v>210</v>
      </c>
      <c r="E280" s="257" t="s">
        <v>34</v>
      </c>
      <c r="F280" s="258" t="s">
        <v>341</v>
      </c>
      <c r="G280" s="256"/>
      <c r="H280" s="259">
        <v>22.940000000000001</v>
      </c>
      <c r="I280" s="260"/>
      <c r="J280" s="256"/>
      <c r="K280" s="256"/>
      <c r="L280" s="261"/>
      <c r="M280" s="262"/>
      <c r="N280" s="263"/>
      <c r="O280" s="263"/>
      <c r="P280" s="263"/>
      <c r="Q280" s="263"/>
      <c r="R280" s="263"/>
      <c r="S280" s="263"/>
      <c r="T280" s="264"/>
      <c r="AT280" s="265" t="s">
        <v>210</v>
      </c>
      <c r="AU280" s="265" t="s">
        <v>88</v>
      </c>
      <c r="AV280" s="12" t="s">
        <v>88</v>
      </c>
      <c r="AW280" s="12" t="s">
        <v>41</v>
      </c>
      <c r="AX280" s="12" t="s">
        <v>78</v>
      </c>
      <c r="AY280" s="265" t="s">
        <v>133</v>
      </c>
    </row>
    <row r="281" s="13" customFormat="1">
      <c r="B281" s="266"/>
      <c r="C281" s="267"/>
      <c r="D281" s="252" t="s">
        <v>210</v>
      </c>
      <c r="E281" s="268" t="s">
        <v>34</v>
      </c>
      <c r="F281" s="269" t="s">
        <v>218</v>
      </c>
      <c r="G281" s="267"/>
      <c r="H281" s="270">
        <v>44.079999999999998</v>
      </c>
      <c r="I281" s="271"/>
      <c r="J281" s="267"/>
      <c r="K281" s="267"/>
      <c r="L281" s="272"/>
      <c r="M281" s="273"/>
      <c r="N281" s="274"/>
      <c r="O281" s="274"/>
      <c r="P281" s="274"/>
      <c r="Q281" s="274"/>
      <c r="R281" s="274"/>
      <c r="S281" s="274"/>
      <c r="T281" s="275"/>
      <c r="AT281" s="276" t="s">
        <v>210</v>
      </c>
      <c r="AU281" s="276" t="s">
        <v>88</v>
      </c>
      <c r="AV281" s="13" t="s">
        <v>152</v>
      </c>
      <c r="AW281" s="13" t="s">
        <v>41</v>
      </c>
      <c r="AX281" s="13" t="s">
        <v>86</v>
      </c>
      <c r="AY281" s="276" t="s">
        <v>133</v>
      </c>
    </row>
    <row r="282" s="1" customFormat="1" ht="16.5" customHeight="1">
      <c r="B282" s="47"/>
      <c r="C282" s="288" t="s">
        <v>456</v>
      </c>
      <c r="D282" s="288" t="s">
        <v>250</v>
      </c>
      <c r="E282" s="289" t="s">
        <v>457</v>
      </c>
      <c r="F282" s="290" t="s">
        <v>458</v>
      </c>
      <c r="G282" s="291" t="s">
        <v>206</v>
      </c>
      <c r="H282" s="292">
        <v>44.962000000000003</v>
      </c>
      <c r="I282" s="293"/>
      <c r="J282" s="294">
        <f>ROUND(I282*H282,2)</f>
        <v>0</v>
      </c>
      <c r="K282" s="290" t="s">
        <v>139</v>
      </c>
      <c r="L282" s="295"/>
      <c r="M282" s="296" t="s">
        <v>34</v>
      </c>
      <c r="N282" s="297" t="s">
        <v>49</v>
      </c>
      <c r="O282" s="48"/>
      <c r="P282" s="243">
        <f>O282*H282</f>
        <v>0</v>
      </c>
      <c r="Q282" s="243">
        <v>0.002</v>
      </c>
      <c r="R282" s="243">
        <f>Q282*H282</f>
        <v>0.089924000000000004</v>
      </c>
      <c r="S282" s="243">
        <v>0</v>
      </c>
      <c r="T282" s="244">
        <f>S282*H282</f>
        <v>0</v>
      </c>
      <c r="AR282" s="24" t="s">
        <v>412</v>
      </c>
      <c r="AT282" s="24" t="s">
        <v>250</v>
      </c>
      <c r="AU282" s="24" t="s">
        <v>88</v>
      </c>
      <c r="AY282" s="24" t="s">
        <v>133</v>
      </c>
      <c r="BE282" s="245">
        <f>IF(N282="základní",J282,0)</f>
        <v>0</v>
      </c>
      <c r="BF282" s="245">
        <f>IF(N282="snížená",J282,0)</f>
        <v>0</v>
      </c>
      <c r="BG282" s="245">
        <f>IF(N282="zákl. přenesená",J282,0)</f>
        <v>0</v>
      </c>
      <c r="BH282" s="245">
        <f>IF(N282="sníž. přenesená",J282,0)</f>
        <v>0</v>
      </c>
      <c r="BI282" s="245">
        <f>IF(N282="nulová",J282,0)</f>
        <v>0</v>
      </c>
      <c r="BJ282" s="24" t="s">
        <v>86</v>
      </c>
      <c r="BK282" s="245">
        <f>ROUND(I282*H282,2)</f>
        <v>0</v>
      </c>
      <c r="BL282" s="24" t="s">
        <v>308</v>
      </c>
      <c r="BM282" s="24" t="s">
        <v>459</v>
      </c>
    </row>
    <row r="283" s="12" customFormat="1">
      <c r="B283" s="255"/>
      <c r="C283" s="256"/>
      <c r="D283" s="252" t="s">
        <v>210</v>
      </c>
      <c r="E283" s="256"/>
      <c r="F283" s="258" t="s">
        <v>460</v>
      </c>
      <c r="G283" s="256"/>
      <c r="H283" s="259">
        <v>44.962000000000003</v>
      </c>
      <c r="I283" s="260"/>
      <c r="J283" s="256"/>
      <c r="K283" s="256"/>
      <c r="L283" s="261"/>
      <c r="M283" s="262"/>
      <c r="N283" s="263"/>
      <c r="O283" s="263"/>
      <c r="P283" s="263"/>
      <c r="Q283" s="263"/>
      <c r="R283" s="263"/>
      <c r="S283" s="263"/>
      <c r="T283" s="264"/>
      <c r="AT283" s="265" t="s">
        <v>210</v>
      </c>
      <c r="AU283" s="265" t="s">
        <v>88</v>
      </c>
      <c r="AV283" s="12" t="s">
        <v>88</v>
      </c>
      <c r="AW283" s="12" t="s">
        <v>6</v>
      </c>
      <c r="AX283" s="12" t="s">
        <v>86</v>
      </c>
      <c r="AY283" s="265" t="s">
        <v>133</v>
      </c>
    </row>
    <row r="284" s="1" customFormat="1" ht="16.5" customHeight="1">
      <c r="B284" s="47"/>
      <c r="C284" s="234" t="s">
        <v>461</v>
      </c>
      <c r="D284" s="234" t="s">
        <v>136</v>
      </c>
      <c r="E284" s="235" t="s">
        <v>462</v>
      </c>
      <c r="F284" s="236" t="s">
        <v>463</v>
      </c>
      <c r="G284" s="237" t="s">
        <v>206</v>
      </c>
      <c r="H284" s="238">
        <v>44.079999999999998</v>
      </c>
      <c r="I284" s="239"/>
      <c r="J284" s="240">
        <f>ROUND(I284*H284,2)</f>
        <v>0</v>
      </c>
      <c r="K284" s="236" t="s">
        <v>139</v>
      </c>
      <c r="L284" s="73"/>
      <c r="M284" s="241" t="s">
        <v>34</v>
      </c>
      <c r="N284" s="242" t="s">
        <v>49</v>
      </c>
      <c r="O284" s="48"/>
      <c r="P284" s="243">
        <f>O284*H284</f>
        <v>0</v>
      </c>
      <c r="Q284" s="243">
        <v>0.00016000000000000001</v>
      </c>
      <c r="R284" s="243">
        <f>Q284*H284</f>
        <v>0.0070528000000000006</v>
      </c>
      <c r="S284" s="243">
        <v>0</v>
      </c>
      <c r="T284" s="244">
        <f>S284*H284</f>
        <v>0</v>
      </c>
      <c r="AR284" s="24" t="s">
        <v>308</v>
      </c>
      <c r="AT284" s="24" t="s">
        <v>136</v>
      </c>
      <c r="AU284" s="24" t="s">
        <v>88</v>
      </c>
      <c r="AY284" s="24" t="s">
        <v>133</v>
      </c>
      <c r="BE284" s="245">
        <f>IF(N284="základní",J284,0)</f>
        <v>0</v>
      </c>
      <c r="BF284" s="245">
        <f>IF(N284="snížená",J284,0)</f>
        <v>0</v>
      </c>
      <c r="BG284" s="245">
        <f>IF(N284="zákl. přenesená",J284,0)</f>
        <v>0</v>
      </c>
      <c r="BH284" s="245">
        <f>IF(N284="sníž. přenesená",J284,0)</f>
        <v>0</v>
      </c>
      <c r="BI284" s="245">
        <f>IF(N284="nulová",J284,0)</f>
        <v>0</v>
      </c>
      <c r="BJ284" s="24" t="s">
        <v>86</v>
      </c>
      <c r="BK284" s="245">
        <f>ROUND(I284*H284,2)</f>
        <v>0</v>
      </c>
      <c r="BL284" s="24" t="s">
        <v>308</v>
      </c>
      <c r="BM284" s="24" t="s">
        <v>464</v>
      </c>
    </row>
    <row r="285" s="1" customFormat="1">
      <c r="B285" s="47"/>
      <c r="C285" s="75"/>
      <c r="D285" s="252" t="s">
        <v>208</v>
      </c>
      <c r="E285" s="75"/>
      <c r="F285" s="253" t="s">
        <v>465</v>
      </c>
      <c r="G285" s="75"/>
      <c r="H285" s="75"/>
      <c r="I285" s="204"/>
      <c r="J285" s="75"/>
      <c r="K285" s="75"/>
      <c r="L285" s="73"/>
      <c r="M285" s="254"/>
      <c r="N285" s="48"/>
      <c r="O285" s="48"/>
      <c r="P285" s="48"/>
      <c r="Q285" s="48"/>
      <c r="R285" s="48"/>
      <c r="S285" s="48"/>
      <c r="T285" s="96"/>
      <c r="AT285" s="24" t="s">
        <v>208</v>
      </c>
      <c r="AU285" s="24" t="s">
        <v>88</v>
      </c>
    </row>
    <row r="286" s="14" customFormat="1">
      <c r="B286" s="277"/>
      <c r="C286" s="278"/>
      <c r="D286" s="252" t="s">
        <v>210</v>
      </c>
      <c r="E286" s="279" t="s">
        <v>34</v>
      </c>
      <c r="F286" s="280" t="s">
        <v>338</v>
      </c>
      <c r="G286" s="278"/>
      <c r="H286" s="279" t="s">
        <v>34</v>
      </c>
      <c r="I286" s="281"/>
      <c r="J286" s="278"/>
      <c r="K286" s="278"/>
      <c r="L286" s="282"/>
      <c r="M286" s="283"/>
      <c r="N286" s="284"/>
      <c r="O286" s="284"/>
      <c r="P286" s="284"/>
      <c r="Q286" s="284"/>
      <c r="R286" s="284"/>
      <c r="S286" s="284"/>
      <c r="T286" s="285"/>
      <c r="AT286" s="286" t="s">
        <v>210</v>
      </c>
      <c r="AU286" s="286" t="s">
        <v>88</v>
      </c>
      <c r="AV286" s="14" t="s">
        <v>86</v>
      </c>
      <c r="AW286" s="14" t="s">
        <v>41</v>
      </c>
      <c r="AX286" s="14" t="s">
        <v>78</v>
      </c>
      <c r="AY286" s="286" t="s">
        <v>133</v>
      </c>
    </row>
    <row r="287" s="12" customFormat="1">
      <c r="B287" s="255"/>
      <c r="C287" s="256"/>
      <c r="D287" s="252" t="s">
        <v>210</v>
      </c>
      <c r="E287" s="257" t="s">
        <v>34</v>
      </c>
      <c r="F287" s="258" t="s">
        <v>339</v>
      </c>
      <c r="G287" s="256"/>
      <c r="H287" s="259">
        <v>4.4800000000000004</v>
      </c>
      <c r="I287" s="260"/>
      <c r="J287" s="256"/>
      <c r="K287" s="256"/>
      <c r="L287" s="261"/>
      <c r="M287" s="262"/>
      <c r="N287" s="263"/>
      <c r="O287" s="263"/>
      <c r="P287" s="263"/>
      <c r="Q287" s="263"/>
      <c r="R287" s="263"/>
      <c r="S287" s="263"/>
      <c r="T287" s="264"/>
      <c r="AT287" s="265" t="s">
        <v>210</v>
      </c>
      <c r="AU287" s="265" t="s">
        <v>88</v>
      </c>
      <c r="AV287" s="12" t="s">
        <v>88</v>
      </c>
      <c r="AW287" s="12" t="s">
        <v>41</v>
      </c>
      <c r="AX287" s="12" t="s">
        <v>78</v>
      </c>
      <c r="AY287" s="265" t="s">
        <v>133</v>
      </c>
    </row>
    <row r="288" s="12" customFormat="1">
      <c r="B288" s="255"/>
      <c r="C288" s="256"/>
      <c r="D288" s="252" t="s">
        <v>210</v>
      </c>
      <c r="E288" s="257" t="s">
        <v>34</v>
      </c>
      <c r="F288" s="258" t="s">
        <v>340</v>
      </c>
      <c r="G288" s="256"/>
      <c r="H288" s="259">
        <v>16.66</v>
      </c>
      <c r="I288" s="260"/>
      <c r="J288" s="256"/>
      <c r="K288" s="256"/>
      <c r="L288" s="261"/>
      <c r="M288" s="262"/>
      <c r="N288" s="263"/>
      <c r="O288" s="263"/>
      <c r="P288" s="263"/>
      <c r="Q288" s="263"/>
      <c r="R288" s="263"/>
      <c r="S288" s="263"/>
      <c r="T288" s="264"/>
      <c r="AT288" s="265" t="s">
        <v>210</v>
      </c>
      <c r="AU288" s="265" t="s">
        <v>88</v>
      </c>
      <c r="AV288" s="12" t="s">
        <v>88</v>
      </c>
      <c r="AW288" s="12" t="s">
        <v>41</v>
      </c>
      <c r="AX288" s="12" t="s">
        <v>78</v>
      </c>
      <c r="AY288" s="265" t="s">
        <v>133</v>
      </c>
    </row>
    <row r="289" s="12" customFormat="1">
      <c r="B289" s="255"/>
      <c r="C289" s="256"/>
      <c r="D289" s="252" t="s">
        <v>210</v>
      </c>
      <c r="E289" s="257" t="s">
        <v>34</v>
      </c>
      <c r="F289" s="258" t="s">
        <v>341</v>
      </c>
      <c r="G289" s="256"/>
      <c r="H289" s="259">
        <v>22.940000000000001</v>
      </c>
      <c r="I289" s="260"/>
      <c r="J289" s="256"/>
      <c r="K289" s="256"/>
      <c r="L289" s="261"/>
      <c r="M289" s="262"/>
      <c r="N289" s="263"/>
      <c r="O289" s="263"/>
      <c r="P289" s="263"/>
      <c r="Q289" s="263"/>
      <c r="R289" s="263"/>
      <c r="S289" s="263"/>
      <c r="T289" s="264"/>
      <c r="AT289" s="265" t="s">
        <v>210</v>
      </c>
      <c r="AU289" s="265" t="s">
        <v>88</v>
      </c>
      <c r="AV289" s="12" t="s">
        <v>88</v>
      </c>
      <c r="AW289" s="12" t="s">
        <v>41</v>
      </c>
      <c r="AX289" s="12" t="s">
        <v>78</v>
      </c>
      <c r="AY289" s="265" t="s">
        <v>133</v>
      </c>
    </row>
    <row r="290" s="13" customFormat="1">
      <c r="B290" s="266"/>
      <c r="C290" s="267"/>
      <c r="D290" s="252" t="s">
        <v>210</v>
      </c>
      <c r="E290" s="268" t="s">
        <v>34</v>
      </c>
      <c r="F290" s="269" t="s">
        <v>218</v>
      </c>
      <c r="G290" s="267"/>
      <c r="H290" s="270">
        <v>44.079999999999998</v>
      </c>
      <c r="I290" s="271"/>
      <c r="J290" s="267"/>
      <c r="K290" s="267"/>
      <c r="L290" s="272"/>
      <c r="M290" s="273"/>
      <c r="N290" s="274"/>
      <c r="O290" s="274"/>
      <c r="P290" s="274"/>
      <c r="Q290" s="274"/>
      <c r="R290" s="274"/>
      <c r="S290" s="274"/>
      <c r="T290" s="275"/>
      <c r="AT290" s="276" t="s">
        <v>210</v>
      </c>
      <c r="AU290" s="276" t="s">
        <v>88</v>
      </c>
      <c r="AV290" s="13" t="s">
        <v>152</v>
      </c>
      <c r="AW290" s="13" t="s">
        <v>41</v>
      </c>
      <c r="AX290" s="13" t="s">
        <v>86</v>
      </c>
      <c r="AY290" s="276" t="s">
        <v>133</v>
      </c>
    </row>
    <row r="291" s="1" customFormat="1" ht="25.5" customHeight="1">
      <c r="B291" s="47"/>
      <c r="C291" s="234" t="s">
        <v>240</v>
      </c>
      <c r="D291" s="234" t="s">
        <v>136</v>
      </c>
      <c r="E291" s="235" t="s">
        <v>466</v>
      </c>
      <c r="F291" s="236" t="s">
        <v>467</v>
      </c>
      <c r="G291" s="237" t="s">
        <v>206</v>
      </c>
      <c r="H291" s="238">
        <v>9.1039999999999992</v>
      </c>
      <c r="I291" s="239"/>
      <c r="J291" s="240">
        <f>ROUND(I291*H291,2)</f>
        <v>0</v>
      </c>
      <c r="K291" s="236" t="s">
        <v>139</v>
      </c>
      <c r="L291" s="73"/>
      <c r="M291" s="241" t="s">
        <v>34</v>
      </c>
      <c r="N291" s="242" t="s">
        <v>49</v>
      </c>
      <c r="O291" s="48"/>
      <c r="P291" s="243">
        <f>O291*H291</f>
        <v>0</v>
      </c>
      <c r="Q291" s="243">
        <v>0.0016999999999999999</v>
      </c>
      <c r="R291" s="243">
        <f>Q291*H291</f>
        <v>0.015476799999999997</v>
      </c>
      <c r="S291" s="243">
        <v>0</v>
      </c>
      <c r="T291" s="244">
        <f>S291*H291</f>
        <v>0</v>
      </c>
      <c r="AR291" s="24" t="s">
        <v>308</v>
      </c>
      <c r="AT291" s="24" t="s">
        <v>136</v>
      </c>
      <c r="AU291" s="24" t="s">
        <v>88</v>
      </c>
      <c r="AY291" s="24" t="s">
        <v>133</v>
      </c>
      <c r="BE291" s="245">
        <f>IF(N291="základní",J291,0)</f>
        <v>0</v>
      </c>
      <c r="BF291" s="245">
        <f>IF(N291="snížená",J291,0)</f>
        <v>0</v>
      </c>
      <c r="BG291" s="245">
        <f>IF(N291="zákl. přenesená",J291,0)</f>
        <v>0</v>
      </c>
      <c r="BH291" s="245">
        <f>IF(N291="sníž. přenesená",J291,0)</f>
        <v>0</v>
      </c>
      <c r="BI291" s="245">
        <f>IF(N291="nulová",J291,0)</f>
        <v>0</v>
      </c>
      <c r="BJ291" s="24" t="s">
        <v>86</v>
      </c>
      <c r="BK291" s="245">
        <f>ROUND(I291*H291,2)</f>
        <v>0</v>
      </c>
      <c r="BL291" s="24" t="s">
        <v>308</v>
      </c>
      <c r="BM291" s="24" t="s">
        <v>468</v>
      </c>
    </row>
    <row r="292" s="1" customFormat="1">
      <c r="B292" s="47"/>
      <c r="C292" s="75"/>
      <c r="D292" s="252" t="s">
        <v>208</v>
      </c>
      <c r="E292" s="75"/>
      <c r="F292" s="253" t="s">
        <v>465</v>
      </c>
      <c r="G292" s="75"/>
      <c r="H292" s="75"/>
      <c r="I292" s="204"/>
      <c r="J292" s="75"/>
      <c r="K292" s="75"/>
      <c r="L292" s="73"/>
      <c r="M292" s="254"/>
      <c r="N292" s="48"/>
      <c r="O292" s="48"/>
      <c r="P292" s="48"/>
      <c r="Q292" s="48"/>
      <c r="R292" s="48"/>
      <c r="S292" s="48"/>
      <c r="T292" s="96"/>
      <c r="AT292" s="24" t="s">
        <v>208</v>
      </c>
      <c r="AU292" s="24" t="s">
        <v>88</v>
      </c>
    </row>
    <row r="293" s="14" customFormat="1">
      <c r="B293" s="277"/>
      <c r="C293" s="278"/>
      <c r="D293" s="252" t="s">
        <v>210</v>
      </c>
      <c r="E293" s="279" t="s">
        <v>34</v>
      </c>
      <c r="F293" s="280" t="s">
        <v>469</v>
      </c>
      <c r="G293" s="278"/>
      <c r="H293" s="279" t="s">
        <v>34</v>
      </c>
      <c r="I293" s="281"/>
      <c r="J293" s="278"/>
      <c r="K293" s="278"/>
      <c r="L293" s="282"/>
      <c r="M293" s="283"/>
      <c r="N293" s="284"/>
      <c r="O293" s="284"/>
      <c r="P293" s="284"/>
      <c r="Q293" s="284"/>
      <c r="R293" s="284"/>
      <c r="S293" s="284"/>
      <c r="T293" s="285"/>
      <c r="AT293" s="286" t="s">
        <v>210</v>
      </c>
      <c r="AU293" s="286" t="s">
        <v>88</v>
      </c>
      <c r="AV293" s="14" t="s">
        <v>86</v>
      </c>
      <c r="AW293" s="14" t="s">
        <v>41</v>
      </c>
      <c r="AX293" s="14" t="s">
        <v>78</v>
      </c>
      <c r="AY293" s="286" t="s">
        <v>133</v>
      </c>
    </row>
    <row r="294" s="12" customFormat="1">
      <c r="B294" s="255"/>
      <c r="C294" s="256"/>
      <c r="D294" s="252" t="s">
        <v>210</v>
      </c>
      <c r="E294" s="257" t="s">
        <v>34</v>
      </c>
      <c r="F294" s="258" t="s">
        <v>470</v>
      </c>
      <c r="G294" s="256"/>
      <c r="H294" s="259">
        <v>0.308</v>
      </c>
      <c r="I294" s="260"/>
      <c r="J294" s="256"/>
      <c r="K294" s="256"/>
      <c r="L294" s="261"/>
      <c r="M294" s="262"/>
      <c r="N294" s="263"/>
      <c r="O294" s="263"/>
      <c r="P294" s="263"/>
      <c r="Q294" s="263"/>
      <c r="R294" s="263"/>
      <c r="S294" s="263"/>
      <c r="T294" s="264"/>
      <c r="AT294" s="265" t="s">
        <v>210</v>
      </c>
      <c r="AU294" s="265" t="s">
        <v>88</v>
      </c>
      <c r="AV294" s="12" t="s">
        <v>88</v>
      </c>
      <c r="AW294" s="12" t="s">
        <v>41</v>
      </c>
      <c r="AX294" s="12" t="s">
        <v>78</v>
      </c>
      <c r="AY294" s="265" t="s">
        <v>133</v>
      </c>
    </row>
    <row r="295" s="12" customFormat="1">
      <c r="B295" s="255"/>
      <c r="C295" s="256"/>
      <c r="D295" s="252" t="s">
        <v>210</v>
      </c>
      <c r="E295" s="257" t="s">
        <v>34</v>
      </c>
      <c r="F295" s="258" t="s">
        <v>471</v>
      </c>
      <c r="G295" s="256"/>
      <c r="H295" s="259">
        <v>0.40500000000000003</v>
      </c>
      <c r="I295" s="260"/>
      <c r="J295" s="256"/>
      <c r="K295" s="256"/>
      <c r="L295" s="261"/>
      <c r="M295" s="262"/>
      <c r="N295" s="263"/>
      <c r="O295" s="263"/>
      <c r="P295" s="263"/>
      <c r="Q295" s="263"/>
      <c r="R295" s="263"/>
      <c r="S295" s="263"/>
      <c r="T295" s="264"/>
      <c r="AT295" s="265" t="s">
        <v>210</v>
      </c>
      <c r="AU295" s="265" t="s">
        <v>88</v>
      </c>
      <c r="AV295" s="12" t="s">
        <v>88</v>
      </c>
      <c r="AW295" s="12" t="s">
        <v>41</v>
      </c>
      <c r="AX295" s="12" t="s">
        <v>78</v>
      </c>
      <c r="AY295" s="265" t="s">
        <v>133</v>
      </c>
    </row>
    <row r="296" s="12" customFormat="1">
      <c r="B296" s="255"/>
      <c r="C296" s="256"/>
      <c r="D296" s="252" t="s">
        <v>210</v>
      </c>
      <c r="E296" s="257" t="s">
        <v>34</v>
      </c>
      <c r="F296" s="258" t="s">
        <v>472</v>
      </c>
      <c r="G296" s="256"/>
      <c r="H296" s="259">
        <v>0.46000000000000002</v>
      </c>
      <c r="I296" s="260"/>
      <c r="J296" s="256"/>
      <c r="K296" s="256"/>
      <c r="L296" s="261"/>
      <c r="M296" s="262"/>
      <c r="N296" s="263"/>
      <c r="O296" s="263"/>
      <c r="P296" s="263"/>
      <c r="Q296" s="263"/>
      <c r="R296" s="263"/>
      <c r="S296" s="263"/>
      <c r="T296" s="264"/>
      <c r="AT296" s="265" t="s">
        <v>210</v>
      </c>
      <c r="AU296" s="265" t="s">
        <v>88</v>
      </c>
      <c r="AV296" s="12" t="s">
        <v>88</v>
      </c>
      <c r="AW296" s="12" t="s">
        <v>41</v>
      </c>
      <c r="AX296" s="12" t="s">
        <v>78</v>
      </c>
      <c r="AY296" s="265" t="s">
        <v>133</v>
      </c>
    </row>
    <row r="297" s="14" customFormat="1">
      <c r="B297" s="277"/>
      <c r="C297" s="278"/>
      <c r="D297" s="252" t="s">
        <v>210</v>
      </c>
      <c r="E297" s="279" t="s">
        <v>34</v>
      </c>
      <c r="F297" s="280" t="s">
        <v>473</v>
      </c>
      <c r="G297" s="278"/>
      <c r="H297" s="279" t="s">
        <v>34</v>
      </c>
      <c r="I297" s="281"/>
      <c r="J297" s="278"/>
      <c r="K297" s="278"/>
      <c r="L297" s="282"/>
      <c r="M297" s="283"/>
      <c r="N297" s="284"/>
      <c r="O297" s="284"/>
      <c r="P297" s="284"/>
      <c r="Q297" s="284"/>
      <c r="R297" s="284"/>
      <c r="S297" s="284"/>
      <c r="T297" s="285"/>
      <c r="AT297" s="286" t="s">
        <v>210</v>
      </c>
      <c r="AU297" s="286" t="s">
        <v>88</v>
      </c>
      <c r="AV297" s="14" t="s">
        <v>86</v>
      </c>
      <c r="AW297" s="14" t="s">
        <v>41</v>
      </c>
      <c r="AX297" s="14" t="s">
        <v>78</v>
      </c>
      <c r="AY297" s="286" t="s">
        <v>133</v>
      </c>
    </row>
    <row r="298" s="12" customFormat="1">
      <c r="B298" s="255"/>
      <c r="C298" s="256"/>
      <c r="D298" s="252" t="s">
        <v>210</v>
      </c>
      <c r="E298" s="257" t="s">
        <v>34</v>
      </c>
      <c r="F298" s="258" t="s">
        <v>474</v>
      </c>
      <c r="G298" s="256"/>
      <c r="H298" s="259">
        <v>1.161</v>
      </c>
      <c r="I298" s="260"/>
      <c r="J298" s="256"/>
      <c r="K298" s="256"/>
      <c r="L298" s="261"/>
      <c r="M298" s="262"/>
      <c r="N298" s="263"/>
      <c r="O298" s="263"/>
      <c r="P298" s="263"/>
      <c r="Q298" s="263"/>
      <c r="R298" s="263"/>
      <c r="S298" s="263"/>
      <c r="T298" s="264"/>
      <c r="AT298" s="265" t="s">
        <v>210</v>
      </c>
      <c r="AU298" s="265" t="s">
        <v>88</v>
      </c>
      <c r="AV298" s="12" t="s">
        <v>88</v>
      </c>
      <c r="AW298" s="12" t="s">
        <v>41</v>
      </c>
      <c r="AX298" s="12" t="s">
        <v>78</v>
      </c>
      <c r="AY298" s="265" t="s">
        <v>133</v>
      </c>
    </row>
    <row r="299" s="12" customFormat="1">
      <c r="B299" s="255"/>
      <c r="C299" s="256"/>
      <c r="D299" s="252" t="s">
        <v>210</v>
      </c>
      <c r="E299" s="257" t="s">
        <v>34</v>
      </c>
      <c r="F299" s="258" t="s">
        <v>475</v>
      </c>
      <c r="G299" s="256"/>
      <c r="H299" s="259">
        <v>0.59999999999999998</v>
      </c>
      <c r="I299" s="260"/>
      <c r="J299" s="256"/>
      <c r="K299" s="256"/>
      <c r="L299" s="261"/>
      <c r="M299" s="262"/>
      <c r="N299" s="263"/>
      <c r="O299" s="263"/>
      <c r="P299" s="263"/>
      <c r="Q299" s="263"/>
      <c r="R299" s="263"/>
      <c r="S299" s="263"/>
      <c r="T299" s="264"/>
      <c r="AT299" s="265" t="s">
        <v>210</v>
      </c>
      <c r="AU299" s="265" t="s">
        <v>88</v>
      </c>
      <c r="AV299" s="12" t="s">
        <v>88</v>
      </c>
      <c r="AW299" s="12" t="s">
        <v>41</v>
      </c>
      <c r="AX299" s="12" t="s">
        <v>78</v>
      </c>
      <c r="AY299" s="265" t="s">
        <v>133</v>
      </c>
    </row>
    <row r="300" s="12" customFormat="1">
      <c r="B300" s="255"/>
      <c r="C300" s="256"/>
      <c r="D300" s="252" t="s">
        <v>210</v>
      </c>
      <c r="E300" s="257" t="s">
        <v>34</v>
      </c>
      <c r="F300" s="258" t="s">
        <v>476</v>
      </c>
      <c r="G300" s="256"/>
      <c r="H300" s="259">
        <v>1.6200000000000001</v>
      </c>
      <c r="I300" s="260"/>
      <c r="J300" s="256"/>
      <c r="K300" s="256"/>
      <c r="L300" s="261"/>
      <c r="M300" s="262"/>
      <c r="N300" s="263"/>
      <c r="O300" s="263"/>
      <c r="P300" s="263"/>
      <c r="Q300" s="263"/>
      <c r="R300" s="263"/>
      <c r="S300" s="263"/>
      <c r="T300" s="264"/>
      <c r="AT300" s="265" t="s">
        <v>210</v>
      </c>
      <c r="AU300" s="265" t="s">
        <v>88</v>
      </c>
      <c r="AV300" s="12" t="s">
        <v>88</v>
      </c>
      <c r="AW300" s="12" t="s">
        <v>41</v>
      </c>
      <c r="AX300" s="12" t="s">
        <v>78</v>
      </c>
      <c r="AY300" s="265" t="s">
        <v>133</v>
      </c>
    </row>
    <row r="301" s="14" customFormat="1">
      <c r="B301" s="277"/>
      <c r="C301" s="278"/>
      <c r="D301" s="252" t="s">
        <v>210</v>
      </c>
      <c r="E301" s="279" t="s">
        <v>34</v>
      </c>
      <c r="F301" s="280" t="s">
        <v>477</v>
      </c>
      <c r="G301" s="278"/>
      <c r="H301" s="279" t="s">
        <v>34</v>
      </c>
      <c r="I301" s="281"/>
      <c r="J301" s="278"/>
      <c r="K301" s="278"/>
      <c r="L301" s="282"/>
      <c r="M301" s="283"/>
      <c r="N301" s="284"/>
      <c r="O301" s="284"/>
      <c r="P301" s="284"/>
      <c r="Q301" s="284"/>
      <c r="R301" s="284"/>
      <c r="S301" s="284"/>
      <c r="T301" s="285"/>
      <c r="AT301" s="286" t="s">
        <v>210</v>
      </c>
      <c r="AU301" s="286" t="s">
        <v>88</v>
      </c>
      <c r="AV301" s="14" t="s">
        <v>86</v>
      </c>
      <c r="AW301" s="14" t="s">
        <v>41</v>
      </c>
      <c r="AX301" s="14" t="s">
        <v>78</v>
      </c>
      <c r="AY301" s="286" t="s">
        <v>133</v>
      </c>
    </row>
    <row r="302" s="12" customFormat="1">
      <c r="B302" s="255"/>
      <c r="C302" s="256"/>
      <c r="D302" s="252" t="s">
        <v>210</v>
      </c>
      <c r="E302" s="257" t="s">
        <v>34</v>
      </c>
      <c r="F302" s="258" t="s">
        <v>478</v>
      </c>
      <c r="G302" s="256"/>
      <c r="H302" s="259">
        <v>1.6000000000000001</v>
      </c>
      <c r="I302" s="260"/>
      <c r="J302" s="256"/>
      <c r="K302" s="256"/>
      <c r="L302" s="261"/>
      <c r="M302" s="262"/>
      <c r="N302" s="263"/>
      <c r="O302" s="263"/>
      <c r="P302" s="263"/>
      <c r="Q302" s="263"/>
      <c r="R302" s="263"/>
      <c r="S302" s="263"/>
      <c r="T302" s="264"/>
      <c r="AT302" s="265" t="s">
        <v>210</v>
      </c>
      <c r="AU302" s="265" t="s">
        <v>88</v>
      </c>
      <c r="AV302" s="12" t="s">
        <v>88</v>
      </c>
      <c r="AW302" s="12" t="s">
        <v>41</v>
      </c>
      <c r="AX302" s="12" t="s">
        <v>78</v>
      </c>
      <c r="AY302" s="265" t="s">
        <v>133</v>
      </c>
    </row>
    <row r="303" s="12" customFormat="1">
      <c r="B303" s="255"/>
      <c r="C303" s="256"/>
      <c r="D303" s="252" t="s">
        <v>210</v>
      </c>
      <c r="E303" s="257" t="s">
        <v>34</v>
      </c>
      <c r="F303" s="258" t="s">
        <v>479</v>
      </c>
      <c r="G303" s="256"/>
      <c r="H303" s="259">
        <v>0.69999999999999996</v>
      </c>
      <c r="I303" s="260"/>
      <c r="J303" s="256"/>
      <c r="K303" s="256"/>
      <c r="L303" s="261"/>
      <c r="M303" s="262"/>
      <c r="N303" s="263"/>
      <c r="O303" s="263"/>
      <c r="P303" s="263"/>
      <c r="Q303" s="263"/>
      <c r="R303" s="263"/>
      <c r="S303" s="263"/>
      <c r="T303" s="264"/>
      <c r="AT303" s="265" t="s">
        <v>210</v>
      </c>
      <c r="AU303" s="265" t="s">
        <v>88</v>
      </c>
      <c r="AV303" s="12" t="s">
        <v>88</v>
      </c>
      <c r="AW303" s="12" t="s">
        <v>41</v>
      </c>
      <c r="AX303" s="12" t="s">
        <v>78</v>
      </c>
      <c r="AY303" s="265" t="s">
        <v>133</v>
      </c>
    </row>
    <row r="304" s="12" customFormat="1">
      <c r="B304" s="255"/>
      <c r="C304" s="256"/>
      <c r="D304" s="252" t="s">
        <v>210</v>
      </c>
      <c r="E304" s="257" t="s">
        <v>34</v>
      </c>
      <c r="F304" s="258" t="s">
        <v>480</v>
      </c>
      <c r="G304" s="256"/>
      <c r="H304" s="259">
        <v>2.25</v>
      </c>
      <c r="I304" s="260"/>
      <c r="J304" s="256"/>
      <c r="K304" s="256"/>
      <c r="L304" s="261"/>
      <c r="M304" s="262"/>
      <c r="N304" s="263"/>
      <c r="O304" s="263"/>
      <c r="P304" s="263"/>
      <c r="Q304" s="263"/>
      <c r="R304" s="263"/>
      <c r="S304" s="263"/>
      <c r="T304" s="264"/>
      <c r="AT304" s="265" t="s">
        <v>210</v>
      </c>
      <c r="AU304" s="265" t="s">
        <v>88</v>
      </c>
      <c r="AV304" s="12" t="s">
        <v>88</v>
      </c>
      <c r="AW304" s="12" t="s">
        <v>41</v>
      </c>
      <c r="AX304" s="12" t="s">
        <v>78</v>
      </c>
      <c r="AY304" s="265" t="s">
        <v>133</v>
      </c>
    </row>
    <row r="305" s="13" customFormat="1">
      <c r="B305" s="266"/>
      <c r="C305" s="267"/>
      <c r="D305" s="252" t="s">
        <v>210</v>
      </c>
      <c r="E305" s="268" t="s">
        <v>34</v>
      </c>
      <c r="F305" s="269" t="s">
        <v>218</v>
      </c>
      <c r="G305" s="267"/>
      <c r="H305" s="270">
        <v>9.1039999999999992</v>
      </c>
      <c r="I305" s="271"/>
      <c r="J305" s="267"/>
      <c r="K305" s="267"/>
      <c r="L305" s="272"/>
      <c r="M305" s="273"/>
      <c r="N305" s="274"/>
      <c r="O305" s="274"/>
      <c r="P305" s="274"/>
      <c r="Q305" s="274"/>
      <c r="R305" s="274"/>
      <c r="S305" s="274"/>
      <c r="T305" s="275"/>
      <c r="AT305" s="276" t="s">
        <v>210</v>
      </c>
      <c r="AU305" s="276" t="s">
        <v>88</v>
      </c>
      <c r="AV305" s="13" t="s">
        <v>152</v>
      </c>
      <c r="AW305" s="13" t="s">
        <v>41</v>
      </c>
      <c r="AX305" s="13" t="s">
        <v>86</v>
      </c>
      <c r="AY305" s="276" t="s">
        <v>133</v>
      </c>
    </row>
    <row r="306" s="1" customFormat="1" ht="25.5" customHeight="1">
      <c r="B306" s="47"/>
      <c r="C306" s="234" t="s">
        <v>481</v>
      </c>
      <c r="D306" s="234" t="s">
        <v>136</v>
      </c>
      <c r="E306" s="235" t="s">
        <v>482</v>
      </c>
      <c r="F306" s="236" t="s">
        <v>483</v>
      </c>
      <c r="G306" s="237" t="s">
        <v>206</v>
      </c>
      <c r="H306" s="238">
        <v>23.132000000000001</v>
      </c>
      <c r="I306" s="239"/>
      <c r="J306" s="240">
        <f>ROUND(I306*H306,2)</f>
        <v>0</v>
      </c>
      <c r="K306" s="236" t="s">
        <v>139</v>
      </c>
      <c r="L306" s="73"/>
      <c r="M306" s="241" t="s">
        <v>34</v>
      </c>
      <c r="N306" s="242" t="s">
        <v>49</v>
      </c>
      <c r="O306" s="48"/>
      <c r="P306" s="243">
        <f>O306*H306</f>
        <v>0</v>
      </c>
      <c r="Q306" s="243">
        <v>0.0075599999999999999</v>
      </c>
      <c r="R306" s="243">
        <f>Q306*H306</f>
        <v>0.17487792000000002</v>
      </c>
      <c r="S306" s="243">
        <v>0</v>
      </c>
      <c r="T306" s="244">
        <f>S306*H306</f>
        <v>0</v>
      </c>
      <c r="AR306" s="24" t="s">
        <v>308</v>
      </c>
      <c r="AT306" s="24" t="s">
        <v>136</v>
      </c>
      <c r="AU306" s="24" t="s">
        <v>88</v>
      </c>
      <c r="AY306" s="24" t="s">
        <v>133</v>
      </c>
      <c r="BE306" s="245">
        <f>IF(N306="základní",J306,0)</f>
        <v>0</v>
      </c>
      <c r="BF306" s="245">
        <f>IF(N306="snížená",J306,0)</f>
        <v>0</v>
      </c>
      <c r="BG306" s="245">
        <f>IF(N306="zákl. přenesená",J306,0)</f>
        <v>0</v>
      </c>
      <c r="BH306" s="245">
        <f>IF(N306="sníž. přenesená",J306,0)</f>
        <v>0</v>
      </c>
      <c r="BI306" s="245">
        <f>IF(N306="nulová",J306,0)</f>
        <v>0</v>
      </c>
      <c r="BJ306" s="24" t="s">
        <v>86</v>
      </c>
      <c r="BK306" s="245">
        <f>ROUND(I306*H306,2)</f>
        <v>0</v>
      </c>
      <c r="BL306" s="24" t="s">
        <v>308</v>
      </c>
      <c r="BM306" s="24" t="s">
        <v>484</v>
      </c>
    </row>
    <row r="307" s="1" customFormat="1">
      <c r="B307" s="47"/>
      <c r="C307" s="75"/>
      <c r="D307" s="252" t="s">
        <v>208</v>
      </c>
      <c r="E307" s="75"/>
      <c r="F307" s="253" t="s">
        <v>465</v>
      </c>
      <c r="G307" s="75"/>
      <c r="H307" s="75"/>
      <c r="I307" s="204"/>
      <c r="J307" s="75"/>
      <c r="K307" s="75"/>
      <c r="L307" s="73"/>
      <c r="M307" s="254"/>
      <c r="N307" s="48"/>
      <c r="O307" s="48"/>
      <c r="P307" s="48"/>
      <c r="Q307" s="48"/>
      <c r="R307" s="48"/>
      <c r="S307" s="48"/>
      <c r="T307" s="96"/>
      <c r="AT307" s="24" t="s">
        <v>208</v>
      </c>
      <c r="AU307" s="24" t="s">
        <v>88</v>
      </c>
    </row>
    <row r="308" s="14" customFormat="1">
      <c r="B308" s="277"/>
      <c r="C308" s="278"/>
      <c r="D308" s="252" t="s">
        <v>210</v>
      </c>
      <c r="E308" s="279" t="s">
        <v>34</v>
      </c>
      <c r="F308" s="280" t="s">
        <v>485</v>
      </c>
      <c r="G308" s="278"/>
      <c r="H308" s="279" t="s">
        <v>34</v>
      </c>
      <c r="I308" s="281"/>
      <c r="J308" s="278"/>
      <c r="K308" s="278"/>
      <c r="L308" s="282"/>
      <c r="M308" s="283"/>
      <c r="N308" s="284"/>
      <c r="O308" s="284"/>
      <c r="P308" s="284"/>
      <c r="Q308" s="284"/>
      <c r="R308" s="284"/>
      <c r="S308" s="284"/>
      <c r="T308" s="285"/>
      <c r="AT308" s="286" t="s">
        <v>210</v>
      </c>
      <c r="AU308" s="286" t="s">
        <v>88</v>
      </c>
      <c r="AV308" s="14" t="s">
        <v>86</v>
      </c>
      <c r="AW308" s="14" t="s">
        <v>41</v>
      </c>
      <c r="AX308" s="14" t="s">
        <v>78</v>
      </c>
      <c r="AY308" s="286" t="s">
        <v>133</v>
      </c>
    </row>
    <row r="309" s="12" customFormat="1">
      <c r="B309" s="255"/>
      <c r="C309" s="256"/>
      <c r="D309" s="252" t="s">
        <v>210</v>
      </c>
      <c r="E309" s="257" t="s">
        <v>34</v>
      </c>
      <c r="F309" s="258" t="s">
        <v>486</v>
      </c>
      <c r="G309" s="256"/>
      <c r="H309" s="259">
        <v>2.8439999999999999</v>
      </c>
      <c r="I309" s="260"/>
      <c r="J309" s="256"/>
      <c r="K309" s="256"/>
      <c r="L309" s="261"/>
      <c r="M309" s="262"/>
      <c r="N309" s="263"/>
      <c r="O309" s="263"/>
      <c r="P309" s="263"/>
      <c r="Q309" s="263"/>
      <c r="R309" s="263"/>
      <c r="S309" s="263"/>
      <c r="T309" s="264"/>
      <c r="AT309" s="265" t="s">
        <v>210</v>
      </c>
      <c r="AU309" s="265" t="s">
        <v>88</v>
      </c>
      <c r="AV309" s="12" t="s">
        <v>88</v>
      </c>
      <c r="AW309" s="12" t="s">
        <v>41</v>
      </c>
      <c r="AX309" s="12" t="s">
        <v>78</v>
      </c>
      <c r="AY309" s="265" t="s">
        <v>133</v>
      </c>
    </row>
    <row r="310" s="12" customFormat="1">
      <c r="B310" s="255"/>
      <c r="C310" s="256"/>
      <c r="D310" s="252" t="s">
        <v>210</v>
      </c>
      <c r="E310" s="257" t="s">
        <v>34</v>
      </c>
      <c r="F310" s="258" t="s">
        <v>487</v>
      </c>
      <c r="G310" s="256"/>
      <c r="H310" s="259">
        <v>2.6389999999999998</v>
      </c>
      <c r="I310" s="260"/>
      <c r="J310" s="256"/>
      <c r="K310" s="256"/>
      <c r="L310" s="261"/>
      <c r="M310" s="262"/>
      <c r="N310" s="263"/>
      <c r="O310" s="263"/>
      <c r="P310" s="263"/>
      <c r="Q310" s="263"/>
      <c r="R310" s="263"/>
      <c r="S310" s="263"/>
      <c r="T310" s="264"/>
      <c r="AT310" s="265" t="s">
        <v>210</v>
      </c>
      <c r="AU310" s="265" t="s">
        <v>88</v>
      </c>
      <c r="AV310" s="12" t="s">
        <v>88</v>
      </c>
      <c r="AW310" s="12" t="s">
        <v>41</v>
      </c>
      <c r="AX310" s="12" t="s">
        <v>78</v>
      </c>
      <c r="AY310" s="265" t="s">
        <v>133</v>
      </c>
    </row>
    <row r="311" s="12" customFormat="1">
      <c r="B311" s="255"/>
      <c r="C311" s="256"/>
      <c r="D311" s="252" t="s">
        <v>210</v>
      </c>
      <c r="E311" s="257" t="s">
        <v>34</v>
      </c>
      <c r="F311" s="258" t="s">
        <v>488</v>
      </c>
      <c r="G311" s="256"/>
      <c r="H311" s="259">
        <v>3.1600000000000001</v>
      </c>
      <c r="I311" s="260"/>
      <c r="J311" s="256"/>
      <c r="K311" s="256"/>
      <c r="L311" s="261"/>
      <c r="M311" s="262"/>
      <c r="N311" s="263"/>
      <c r="O311" s="263"/>
      <c r="P311" s="263"/>
      <c r="Q311" s="263"/>
      <c r="R311" s="263"/>
      <c r="S311" s="263"/>
      <c r="T311" s="264"/>
      <c r="AT311" s="265" t="s">
        <v>210</v>
      </c>
      <c r="AU311" s="265" t="s">
        <v>88</v>
      </c>
      <c r="AV311" s="12" t="s">
        <v>88</v>
      </c>
      <c r="AW311" s="12" t="s">
        <v>41</v>
      </c>
      <c r="AX311" s="12" t="s">
        <v>78</v>
      </c>
      <c r="AY311" s="265" t="s">
        <v>133</v>
      </c>
    </row>
    <row r="312" s="14" customFormat="1">
      <c r="B312" s="277"/>
      <c r="C312" s="278"/>
      <c r="D312" s="252" t="s">
        <v>210</v>
      </c>
      <c r="E312" s="279" t="s">
        <v>34</v>
      </c>
      <c r="F312" s="280" t="s">
        <v>489</v>
      </c>
      <c r="G312" s="278"/>
      <c r="H312" s="279" t="s">
        <v>34</v>
      </c>
      <c r="I312" s="281"/>
      <c r="J312" s="278"/>
      <c r="K312" s="278"/>
      <c r="L312" s="282"/>
      <c r="M312" s="283"/>
      <c r="N312" s="284"/>
      <c r="O312" s="284"/>
      <c r="P312" s="284"/>
      <c r="Q312" s="284"/>
      <c r="R312" s="284"/>
      <c r="S312" s="284"/>
      <c r="T312" s="285"/>
      <c r="AT312" s="286" t="s">
        <v>210</v>
      </c>
      <c r="AU312" s="286" t="s">
        <v>88</v>
      </c>
      <c r="AV312" s="14" t="s">
        <v>86</v>
      </c>
      <c r="AW312" s="14" t="s">
        <v>41</v>
      </c>
      <c r="AX312" s="14" t="s">
        <v>78</v>
      </c>
      <c r="AY312" s="286" t="s">
        <v>133</v>
      </c>
    </row>
    <row r="313" s="12" customFormat="1">
      <c r="B313" s="255"/>
      <c r="C313" s="256"/>
      <c r="D313" s="252" t="s">
        <v>210</v>
      </c>
      <c r="E313" s="257" t="s">
        <v>34</v>
      </c>
      <c r="F313" s="258" t="s">
        <v>490</v>
      </c>
      <c r="G313" s="256"/>
      <c r="H313" s="259">
        <v>0.095000000000000001</v>
      </c>
      <c r="I313" s="260"/>
      <c r="J313" s="256"/>
      <c r="K313" s="256"/>
      <c r="L313" s="261"/>
      <c r="M313" s="262"/>
      <c r="N313" s="263"/>
      <c r="O313" s="263"/>
      <c r="P313" s="263"/>
      <c r="Q313" s="263"/>
      <c r="R313" s="263"/>
      <c r="S313" s="263"/>
      <c r="T313" s="264"/>
      <c r="AT313" s="265" t="s">
        <v>210</v>
      </c>
      <c r="AU313" s="265" t="s">
        <v>88</v>
      </c>
      <c r="AV313" s="12" t="s">
        <v>88</v>
      </c>
      <c r="AW313" s="12" t="s">
        <v>41</v>
      </c>
      <c r="AX313" s="12" t="s">
        <v>78</v>
      </c>
      <c r="AY313" s="265" t="s">
        <v>133</v>
      </c>
    </row>
    <row r="314" s="12" customFormat="1">
      <c r="B314" s="255"/>
      <c r="C314" s="256"/>
      <c r="D314" s="252" t="s">
        <v>210</v>
      </c>
      <c r="E314" s="257" t="s">
        <v>34</v>
      </c>
      <c r="F314" s="258" t="s">
        <v>491</v>
      </c>
      <c r="G314" s="256"/>
      <c r="H314" s="259">
        <v>1.4510000000000001</v>
      </c>
      <c r="I314" s="260"/>
      <c r="J314" s="256"/>
      <c r="K314" s="256"/>
      <c r="L314" s="261"/>
      <c r="M314" s="262"/>
      <c r="N314" s="263"/>
      <c r="O314" s="263"/>
      <c r="P314" s="263"/>
      <c r="Q314" s="263"/>
      <c r="R314" s="263"/>
      <c r="S314" s="263"/>
      <c r="T314" s="264"/>
      <c r="AT314" s="265" t="s">
        <v>210</v>
      </c>
      <c r="AU314" s="265" t="s">
        <v>88</v>
      </c>
      <c r="AV314" s="12" t="s">
        <v>88</v>
      </c>
      <c r="AW314" s="12" t="s">
        <v>41</v>
      </c>
      <c r="AX314" s="12" t="s">
        <v>78</v>
      </c>
      <c r="AY314" s="265" t="s">
        <v>133</v>
      </c>
    </row>
    <row r="315" s="12" customFormat="1">
      <c r="B315" s="255"/>
      <c r="C315" s="256"/>
      <c r="D315" s="252" t="s">
        <v>210</v>
      </c>
      <c r="E315" s="257" t="s">
        <v>34</v>
      </c>
      <c r="F315" s="258" t="s">
        <v>492</v>
      </c>
      <c r="G315" s="256"/>
      <c r="H315" s="259">
        <v>0.10100000000000001</v>
      </c>
      <c r="I315" s="260"/>
      <c r="J315" s="256"/>
      <c r="K315" s="256"/>
      <c r="L315" s="261"/>
      <c r="M315" s="262"/>
      <c r="N315" s="263"/>
      <c r="O315" s="263"/>
      <c r="P315" s="263"/>
      <c r="Q315" s="263"/>
      <c r="R315" s="263"/>
      <c r="S315" s="263"/>
      <c r="T315" s="264"/>
      <c r="AT315" s="265" t="s">
        <v>210</v>
      </c>
      <c r="AU315" s="265" t="s">
        <v>88</v>
      </c>
      <c r="AV315" s="12" t="s">
        <v>88</v>
      </c>
      <c r="AW315" s="12" t="s">
        <v>41</v>
      </c>
      <c r="AX315" s="12" t="s">
        <v>78</v>
      </c>
      <c r="AY315" s="265" t="s">
        <v>133</v>
      </c>
    </row>
    <row r="316" s="12" customFormat="1">
      <c r="B316" s="255"/>
      <c r="C316" s="256"/>
      <c r="D316" s="252" t="s">
        <v>210</v>
      </c>
      <c r="E316" s="257" t="s">
        <v>34</v>
      </c>
      <c r="F316" s="258" t="s">
        <v>493</v>
      </c>
      <c r="G316" s="256"/>
      <c r="H316" s="259">
        <v>0.25</v>
      </c>
      <c r="I316" s="260"/>
      <c r="J316" s="256"/>
      <c r="K316" s="256"/>
      <c r="L316" s="261"/>
      <c r="M316" s="262"/>
      <c r="N316" s="263"/>
      <c r="O316" s="263"/>
      <c r="P316" s="263"/>
      <c r="Q316" s="263"/>
      <c r="R316" s="263"/>
      <c r="S316" s="263"/>
      <c r="T316" s="264"/>
      <c r="AT316" s="265" t="s">
        <v>210</v>
      </c>
      <c r="AU316" s="265" t="s">
        <v>88</v>
      </c>
      <c r="AV316" s="12" t="s">
        <v>88</v>
      </c>
      <c r="AW316" s="12" t="s">
        <v>41</v>
      </c>
      <c r="AX316" s="12" t="s">
        <v>78</v>
      </c>
      <c r="AY316" s="265" t="s">
        <v>133</v>
      </c>
    </row>
    <row r="317" s="12" customFormat="1">
      <c r="B317" s="255"/>
      <c r="C317" s="256"/>
      <c r="D317" s="252" t="s">
        <v>210</v>
      </c>
      <c r="E317" s="257" t="s">
        <v>34</v>
      </c>
      <c r="F317" s="258" t="s">
        <v>494</v>
      </c>
      <c r="G317" s="256"/>
      <c r="H317" s="259">
        <v>0.496</v>
      </c>
      <c r="I317" s="260"/>
      <c r="J317" s="256"/>
      <c r="K317" s="256"/>
      <c r="L317" s="261"/>
      <c r="M317" s="262"/>
      <c r="N317" s="263"/>
      <c r="O317" s="263"/>
      <c r="P317" s="263"/>
      <c r="Q317" s="263"/>
      <c r="R317" s="263"/>
      <c r="S317" s="263"/>
      <c r="T317" s="264"/>
      <c r="AT317" s="265" t="s">
        <v>210</v>
      </c>
      <c r="AU317" s="265" t="s">
        <v>88</v>
      </c>
      <c r="AV317" s="12" t="s">
        <v>88</v>
      </c>
      <c r="AW317" s="12" t="s">
        <v>41</v>
      </c>
      <c r="AX317" s="12" t="s">
        <v>78</v>
      </c>
      <c r="AY317" s="265" t="s">
        <v>133</v>
      </c>
    </row>
    <row r="318" s="12" customFormat="1">
      <c r="B318" s="255"/>
      <c r="C318" s="256"/>
      <c r="D318" s="252" t="s">
        <v>210</v>
      </c>
      <c r="E318" s="257" t="s">
        <v>34</v>
      </c>
      <c r="F318" s="258" t="s">
        <v>495</v>
      </c>
      <c r="G318" s="256"/>
      <c r="H318" s="259">
        <v>0.27700000000000002</v>
      </c>
      <c r="I318" s="260"/>
      <c r="J318" s="256"/>
      <c r="K318" s="256"/>
      <c r="L318" s="261"/>
      <c r="M318" s="262"/>
      <c r="N318" s="263"/>
      <c r="O318" s="263"/>
      <c r="P318" s="263"/>
      <c r="Q318" s="263"/>
      <c r="R318" s="263"/>
      <c r="S318" s="263"/>
      <c r="T318" s="264"/>
      <c r="AT318" s="265" t="s">
        <v>210</v>
      </c>
      <c r="AU318" s="265" t="s">
        <v>88</v>
      </c>
      <c r="AV318" s="12" t="s">
        <v>88</v>
      </c>
      <c r="AW318" s="12" t="s">
        <v>41</v>
      </c>
      <c r="AX318" s="12" t="s">
        <v>78</v>
      </c>
      <c r="AY318" s="265" t="s">
        <v>133</v>
      </c>
    </row>
    <row r="319" s="12" customFormat="1">
      <c r="B319" s="255"/>
      <c r="C319" s="256"/>
      <c r="D319" s="252" t="s">
        <v>210</v>
      </c>
      <c r="E319" s="257" t="s">
        <v>34</v>
      </c>
      <c r="F319" s="258" t="s">
        <v>496</v>
      </c>
      <c r="G319" s="256"/>
      <c r="H319" s="259">
        <v>0.047</v>
      </c>
      <c r="I319" s="260"/>
      <c r="J319" s="256"/>
      <c r="K319" s="256"/>
      <c r="L319" s="261"/>
      <c r="M319" s="262"/>
      <c r="N319" s="263"/>
      <c r="O319" s="263"/>
      <c r="P319" s="263"/>
      <c r="Q319" s="263"/>
      <c r="R319" s="263"/>
      <c r="S319" s="263"/>
      <c r="T319" s="264"/>
      <c r="AT319" s="265" t="s">
        <v>210</v>
      </c>
      <c r="AU319" s="265" t="s">
        <v>88</v>
      </c>
      <c r="AV319" s="12" t="s">
        <v>88</v>
      </c>
      <c r="AW319" s="12" t="s">
        <v>41</v>
      </c>
      <c r="AX319" s="12" t="s">
        <v>78</v>
      </c>
      <c r="AY319" s="265" t="s">
        <v>133</v>
      </c>
    </row>
    <row r="320" s="14" customFormat="1">
      <c r="B320" s="277"/>
      <c r="C320" s="278"/>
      <c r="D320" s="252" t="s">
        <v>210</v>
      </c>
      <c r="E320" s="279" t="s">
        <v>34</v>
      </c>
      <c r="F320" s="280" t="s">
        <v>497</v>
      </c>
      <c r="G320" s="278"/>
      <c r="H320" s="279" t="s">
        <v>34</v>
      </c>
      <c r="I320" s="281"/>
      <c r="J320" s="278"/>
      <c r="K320" s="278"/>
      <c r="L320" s="282"/>
      <c r="M320" s="283"/>
      <c r="N320" s="284"/>
      <c r="O320" s="284"/>
      <c r="P320" s="284"/>
      <c r="Q320" s="284"/>
      <c r="R320" s="284"/>
      <c r="S320" s="284"/>
      <c r="T320" s="285"/>
      <c r="AT320" s="286" t="s">
        <v>210</v>
      </c>
      <c r="AU320" s="286" t="s">
        <v>88</v>
      </c>
      <c r="AV320" s="14" t="s">
        <v>86</v>
      </c>
      <c r="AW320" s="14" t="s">
        <v>41</v>
      </c>
      <c r="AX320" s="14" t="s">
        <v>78</v>
      </c>
      <c r="AY320" s="286" t="s">
        <v>133</v>
      </c>
    </row>
    <row r="321" s="12" customFormat="1">
      <c r="B321" s="255"/>
      <c r="C321" s="256"/>
      <c r="D321" s="252" t="s">
        <v>210</v>
      </c>
      <c r="E321" s="257" t="s">
        <v>34</v>
      </c>
      <c r="F321" s="258" t="s">
        <v>498</v>
      </c>
      <c r="G321" s="256"/>
      <c r="H321" s="259">
        <v>3.7170000000000001</v>
      </c>
      <c r="I321" s="260"/>
      <c r="J321" s="256"/>
      <c r="K321" s="256"/>
      <c r="L321" s="261"/>
      <c r="M321" s="262"/>
      <c r="N321" s="263"/>
      <c r="O321" s="263"/>
      <c r="P321" s="263"/>
      <c r="Q321" s="263"/>
      <c r="R321" s="263"/>
      <c r="S321" s="263"/>
      <c r="T321" s="264"/>
      <c r="AT321" s="265" t="s">
        <v>210</v>
      </c>
      <c r="AU321" s="265" t="s">
        <v>88</v>
      </c>
      <c r="AV321" s="12" t="s">
        <v>88</v>
      </c>
      <c r="AW321" s="12" t="s">
        <v>41</v>
      </c>
      <c r="AX321" s="12" t="s">
        <v>78</v>
      </c>
      <c r="AY321" s="265" t="s">
        <v>133</v>
      </c>
    </row>
    <row r="322" s="12" customFormat="1">
      <c r="B322" s="255"/>
      <c r="C322" s="256"/>
      <c r="D322" s="252" t="s">
        <v>210</v>
      </c>
      <c r="E322" s="257" t="s">
        <v>34</v>
      </c>
      <c r="F322" s="258" t="s">
        <v>499</v>
      </c>
      <c r="G322" s="256"/>
      <c r="H322" s="259">
        <v>0.189</v>
      </c>
      <c r="I322" s="260"/>
      <c r="J322" s="256"/>
      <c r="K322" s="256"/>
      <c r="L322" s="261"/>
      <c r="M322" s="262"/>
      <c r="N322" s="263"/>
      <c r="O322" s="263"/>
      <c r="P322" s="263"/>
      <c r="Q322" s="263"/>
      <c r="R322" s="263"/>
      <c r="S322" s="263"/>
      <c r="T322" s="264"/>
      <c r="AT322" s="265" t="s">
        <v>210</v>
      </c>
      <c r="AU322" s="265" t="s">
        <v>88</v>
      </c>
      <c r="AV322" s="12" t="s">
        <v>88</v>
      </c>
      <c r="AW322" s="12" t="s">
        <v>41</v>
      </c>
      <c r="AX322" s="12" t="s">
        <v>78</v>
      </c>
      <c r="AY322" s="265" t="s">
        <v>133</v>
      </c>
    </row>
    <row r="323" s="12" customFormat="1">
      <c r="B323" s="255"/>
      <c r="C323" s="256"/>
      <c r="D323" s="252" t="s">
        <v>210</v>
      </c>
      <c r="E323" s="257" t="s">
        <v>34</v>
      </c>
      <c r="F323" s="258" t="s">
        <v>500</v>
      </c>
      <c r="G323" s="256"/>
      <c r="H323" s="259">
        <v>0.441</v>
      </c>
      <c r="I323" s="260"/>
      <c r="J323" s="256"/>
      <c r="K323" s="256"/>
      <c r="L323" s="261"/>
      <c r="M323" s="262"/>
      <c r="N323" s="263"/>
      <c r="O323" s="263"/>
      <c r="P323" s="263"/>
      <c r="Q323" s="263"/>
      <c r="R323" s="263"/>
      <c r="S323" s="263"/>
      <c r="T323" s="264"/>
      <c r="AT323" s="265" t="s">
        <v>210</v>
      </c>
      <c r="AU323" s="265" t="s">
        <v>88</v>
      </c>
      <c r="AV323" s="12" t="s">
        <v>88</v>
      </c>
      <c r="AW323" s="12" t="s">
        <v>41</v>
      </c>
      <c r="AX323" s="12" t="s">
        <v>78</v>
      </c>
      <c r="AY323" s="265" t="s">
        <v>133</v>
      </c>
    </row>
    <row r="324" s="12" customFormat="1">
      <c r="B324" s="255"/>
      <c r="C324" s="256"/>
      <c r="D324" s="252" t="s">
        <v>210</v>
      </c>
      <c r="E324" s="257" t="s">
        <v>34</v>
      </c>
      <c r="F324" s="258" t="s">
        <v>501</v>
      </c>
      <c r="G324" s="256"/>
      <c r="H324" s="259">
        <v>3.1859999999999999</v>
      </c>
      <c r="I324" s="260"/>
      <c r="J324" s="256"/>
      <c r="K324" s="256"/>
      <c r="L324" s="261"/>
      <c r="M324" s="262"/>
      <c r="N324" s="263"/>
      <c r="O324" s="263"/>
      <c r="P324" s="263"/>
      <c r="Q324" s="263"/>
      <c r="R324" s="263"/>
      <c r="S324" s="263"/>
      <c r="T324" s="264"/>
      <c r="AT324" s="265" t="s">
        <v>210</v>
      </c>
      <c r="AU324" s="265" t="s">
        <v>88</v>
      </c>
      <c r="AV324" s="12" t="s">
        <v>88</v>
      </c>
      <c r="AW324" s="12" t="s">
        <v>41</v>
      </c>
      <c r="AX324" s="12" t="s">
        <v>78</v>
      </c>
      <c r="AY324" s="265" t="s">
        <v>133</v>
      </c>
    </row>
    <row r="325" s="12" customFormat="1">
      <c r="B325" s="255"/>
      <c r="C325" s="256"/>
      <c r="D325" s="252" t="s">
        <v>210</v>
      </c>
      <c r="E325" s="257" t="s">
        <v>34</v>
      </c>
      <c r="F325" s="258" t="s">
        <v>499</v>
      </c>
      <c r="G325" s="256"/>
      <c r="H325" s="259">
        <v>0.189</v>
      </c>
      <c r="I325" s="260"/>
      <c r="J325" s="256"/>
      <c r="K325" s="256"/>
      <c r="L325" s="261"/>
      <c r="M325" s="262"/>
      <c r="N325" s="263"/>
      <c r="O325" s="263"/>
      <c r="P325" s="263"/>
      <c r="Q325" s="263"/>
      <c r="R325" s="263"/>
      <c r="S325" s="263"/>
      <c r="T325" s="264"/>
      <c r="AT325" s="265" t="s">
        <v>210</v>
      </c>
      <c r="AU325" s="265" t="s">
        <v>88</v>
      </c>
      <c r="AV325" s="12" t="s">
        <v>88</v>
      </c>
      <c r="AW325" s="12" t="s">
        <v>41</v>
      </c>
      <c r="AX325" s="12" t="s">
        <v>78</v>
      </c>
      <c r="AY325" s="265" t="s">
        <v>133</v>
      </c>
    </row>
    <row r="326" s="12" customFormat="1">
      <c r="B326" s="255"/>
      <c r="C326" s="256"/>
      <c r="D326" s="252" t="s">
        <v>210</v>
      </c>
      <c r="E326" s="257" t="s">
        <v>34</v>
      </c>
      <c r="F326" s="258" t="s">
        <v>502</v>
      </c>
      <c r="G326" s="256"/>
      <c r="H326" s="259">
        <v>0.29999999999999999</v>
      </c>
      <c r="I326" s="260"/>
      <c r="J326" s="256"/>
      <c r="K326" s="256"/>
      <c r="L326" s="261"/>
      <c r="M326" s="262"/>
      <c r="N326" s="263"/>
      <c r="O326" s="263"/>
      <c r="P326" s="263"/>
      <c r="Q326" s="263"/>
      <c r="R326" s="263"/>
      <c r="S326" s="263"/>
      <c r="T326" s="264"/>
      <c r="AT326" s="265" t="s">
        <v>210</v>
      </c>
      <c r="AU326" s="265" t="s">
        <v>88</v>
      </c>
      <c r="AV326" s="12" t="s">
        <v>88</v>
      </c>
      <c r="AW326" s="12" t="s">
        <v>41</v>
      </c>
      <c r="AX326" s="12" t="s">
        <v>78</v>
      </c>
      <c r="AY326" s="265" t="s">
        <v>133</v>
      </c>
    </row>
    <row r="327" s="12" customFormat="1">
      <c r="B327" s="255"/>
      <c r="C327" s="256"/>
      <c r="D327" s="252" t="s">
        <v>210</v>
      </c>
      <c r="E327" s="257" t="s">
        <v>34</v>
      </c>
      <c r="F327" s="258" t="s">
        <v>503</v>
      </c>
      <c r="G327" s="256"/>
      <c r="H327" s="259">
        <v>3.54</v>
      </c>
      <c r="I327" s="260"/>
      <c r="J327" s="256"/>
      <c r="K327" s="256"/>
      <c r="L327" s="261"/>
      <c r="M327" s="262"/>
      <c r="N327" s="263"/>
      <c r="O327" s="263"/>
      <c r="P327" s="263"/>
      <c r="Q327" s="263"/>
      <c r="R327" s="263"/>
      <c r="S327" s="263"/>
      <c r="T327" s="264"/>
      <c r="AT327" s="265" t="s">
        <v>210</v>
      </c>
      <c r="AU327" s="265" t="s">
        <v>88</v>
      </c>
      <c r="AV327" s="12" t="s">
        <v>88</v>
      </c>
      <c r="AW327" s="12" t="s">
        <v>41</v>
      </c>
      <c r="AX327" s="12" t="s">
        <v>78</v>
      </c>
      <c r="AY327" s="265" t="s">
        <v>133</v>
      </c>
    </row>
    <row r="328" s="12" customFormat="1">
      <c r="B328" s="255"/>
      <c r="C328" s="256"/>
      <c r="D328" s="252" t="s">
        <v>210</v>
      </c>
      <c r="E328" s="257" t="s">
        <v>34</v>
      </c>
      <c r="F328" s="258" t="s">
        <v>504</v>
      </c>
      <c r="G328" s="256"/>
      <c r="H328" s="259">
        <v>0.20999999999999999</v>
      </c>
      <c r="I328" s="260"/>
      <c r="J328" s="256"/>
      <c r="K328" s="256"/>
      <c r="L328" s="261"/>
      <c r="M328" s="262"/>
      <c r="N328" s="263"/>
      <c r="O328" s="263"/>
      <c r="P328" s="263"/>
      <c r="Q328" s="263"/>
      <c r="R328" s="263"/>
      <c r="S328" s="263"/>
      <c r="T328" s="264"/>
      <c r="AT328" s="265" t="s">
        <v>210</v>
      </c>
      <c r="AU328" s="265" t="s">
        <v>88</v>
      </c>
      <c r="AV328" s="12" t="s">
        <v>88</v>
      </c>
      <c r="AW328" s="12" t="s">
        <v>41</v>
      </c>
      <c r="AX328" s="12" t="s">
        <v>78</v>
      </c>
      <c r="AY328" s="265" t="s">
        <v>133</v>
      </c>
    </row>
    <row r="329" s="13" customFormat="1">
      <c r="B329" s="266"/>
      <c r="C329" s="267"/>
      <c r="D329" s="252" t="s">
        <v>210</v>
      </c>
      <c r="E329" s="268" t="s">
        <v>34</v>
      </c>
      <c r="F329" s="269" t="s">
        <v>218</v>
      </c>
      <c r="G329" s="267"/>
      <c r="H329" s="270">
        <v>23.132000000000001</v>
      </c>
      <c r="I329" s="271"/>
      <c r="J329" s="267"/>
      <c r="K329" s="267"/>
      <c r="L329" s="272"/>
      <c r="M329" s="273"/>
      <c r="N329" s="274"/>
      <c r="O329" s="274"/>
      <c r="P329" s="274"/>
      <c r="Q329" s="274"/>
      <c r="R329" s="274"/>
      <c r="S329" s="274"/>
      <c r="T329" s="275"/>
      <c r="AT329" s="276" t="s">
        <v>210</v>
      </c>
      <c r="AU329" s="276" t="s">
        <v>88</v>
      </c>
      <c r="AV329" s="13" t="s">
        <v>152</v>
      </c>
      <c r="AW329" s="13" t="s">
        <v>41</v>
      </c>
      <c r="AX329" s="13" t="s">
        <v>86</v>
      </c>
      <c r="AY329" s="276" t="s">
        <v>133</v>
      </c>
    </row>
    <row r="330" s="1" customFormat="1" ht="25.5" customHeight="1">
      <c r="B330" s="47"/>
      <c r="C330" s="234" t="s">
        <v>260</v>
      </c>
      <c r="D330" s="234" t="s">
        <v>136</v>
      </c>
      <c r="E330" s="235" t="s">
        <v>505</v>
      </c>
      <c r="F330" s="236" t="s">
        <v>506</v>
      </c>
      <c r="G330" s="237" t="s">
        <v>206</v>
      </c>
      <c r="H330" s="238">
        <v>13.993</v>
      </c>
      <c r="I330" s="239"/>
      <c r="J330" s="240">
        <f>ROUND(I330*H330,2)</f>
        <v>0</v>
      </c>
      <c r="K330" s="236" t="s">
        <v>139</v>
      </c>
      <c r="L330" s="73"/>
      <c r="M330" s="241" t="s">
        <v>34</v>
      </c>
      <c r="N330" s="242" t="s">
        <v>49</v>
      </c>
      <c r="O330" s="48"/>
      <c r="P330" s="243">
        <f>O330*H330</f>
        <v>0</v>
      </c>
      <c r="Q330" s="243">
        <v>0.011339999999999999</v>
      </c>
      <c r="R330" s="243">
        <f>Q330*H330</f>
        <v>0.15868061999999999</v>
      </c>
      <c r="S330" s="243">
        <v>0</v>
      </c>
      <c r="T330" s="244">
        <f>S330*H330</f>
        <v>0</v>
      </c>
      <c r="AR330" s="24" t="s">
        <v>308</v>
      </c>
      <c r="AT330" s="24" t="s">
        <v>136</v>
      </c>
      <c r="AU330" s="24" t="s">
        <v>88</v>
      </c>
      <c r="AY330" s="24" t="s">
        <v>133</v>
      </c>
      <c r="BE330" s="245">
        <f>IF(N330="základní",J330,0)</f>
        <v>0</v>
      </c>
      <c r="BF330" s="245">
        <f>IF(N330="snížená",J330,0)</f>
        <v>0</v>
      </c>
      <c r="BG330" s="245">
        <f>IF(N330="zákl. přenesená",J330,0)</f>
        <v>0</v>
      </c>
      <c r="BH330" s="245">
        <f>IF(N330="sníž. přenesená",J330,0)</f>
        <v>0</v>
      </c>
      <c r="BI330" s="245">
        <f>IF(N330="nulová",J330,0)</f>
        <v>0</v>
      </c>
      <c r="BJ330" s="24" t="s">
        <v>86</v>
      </c>
      <c r="BK330" s="245">
        <f>ROUND(I330*H330,2)</f>
        <v>0</v>
      </c>
      <c r="BL330" s="24" t="s">
        <v>308</v>
      </c>
      <c r="BM330" s="24" t="s">
        <v>507</v>
      </c>
    </row>
    <row r="331" s="1" customFormat="1">
      <c r="B331" s="47"/>
      <c r="C331" s="75"/>
      <c r="D331" s="252" t="s">
        <v>208</v>
      </c>
      <c r="E331" s="75"/>
      <c r="F331" s="253" t="s">
        <v>465</v>
      </c>
      <c r="G331" s="75"/>
      <c r="H331" s="75"/>
      <c r="I331" s="204"/>
      <c r="J331" s="75"/>
      <c r="K331" s="75"/>
      <c r="L331" s="73"/>
      <c r="M331" s="254"/>
      <c r="N331" s="48"/>
      <c r="O331" s="48"/>
      <c r="P331" s="48"/>
      <c r="Q331" s="48"/>
      <c r="R331" s="48"/>
      <c r="S331" s="48"/>
      <c r="T331" s="96"/>
      <c r="AT331" s="24" t="s">
        <v>208</v>
      </c>
      <c r="AU331" s="24" t="s">
        <v>88</v>
      </c>
    </row>
    <row r="332" s="14" customFormat="1">
      <c r="B332" s="277"/>
      <c r="C332" s="278"/>
      <c r="D332" s="252" t="s">
        <v>210</v>
      </c>
      <c r="E332" s="279" t="s">
        <v>34</v>
      </c>
      <c r="F332" s="280" t="s">
        <v>469</v>
      </c>
      <c r="G332" s="278"/>
      <c r="H332" s="279" t="s">
        <v>34</v>
      </c>
      <c r="I332" s="281"/>
      <c r="J332" s="278"/>
      <c r="K332" s="278"/>
      <c r="L332" s="282"/>
      <c r="M332" s="283"/>
      <c r="N332" s="284"/>
      <c r="O332" s="284"/>
      <c r="P332" s="284"/>
      <c r="Q332" s="284"/>
      <c r="R332" s="284"/>
      <c r="S332" s="284"/>
      <c r="T332" s="285"/>
      <c r="AT332" s="286" t="s">
        <v>210</v>
      </c>
      <c r="AU332" s="286" t="s">
        <v>88</v>
      </c>
      <c r="AV332" s="14" t="s">
        <v>86</v>
      </c>
      <c r="AW332" s="14" t="s">
        <v>41</v>
      </c>
      <c r="AX332" s="14" t="s">
        <v>78</v>
      </c>
      <c r="AY332" s="286" t="s">
        <v>133</v>
      </c>
    </row>
    <row r="333" s="12" customFormat="1">
      <c r="B333" s="255"/>
      <c r="C333" s="256"/>
      <c r="D333" s="252" t="s">
        <v>210</v>
      </c>
      <c r="E333" s="257" t="s">
        <v>34</v>
      </c>
      <c r="F333" s="258" t="s">
        <v>508</v>
      </c>
      <c r="G333" s="256"/>
      <c r="H333" s="259">
        <v>1.1779999999999999</v>
      </c>
      <c r="I333" s="260"/>
      <c r="J333" s="256"/>
      <c r="K333" s="256"/>
      <c r="L333" s="261"/>
      <c r="M333" s="262"/>
      <c r="N333" s="263"/>
      <c r="O333" s="263"/>
      <c r="P333" s="263"/>
      <c r="Q333" s="263"/>
      <c r="R333" s="263"/>
      <c r="S333" s="263"/>
      <c r="T333" s="264"/>
      <c r="AT333" s="265" t="s">
        <v>210</v>
      </c>
      <c r="AU333" s="265" t="s">
        <v>88</v>
      </c>
      <c r="AV333" s="12" t="s">
        <v>88</v>
      </c>
      <c r="AW333" s="12" t="s">
        <v>41</v>
      </c>
      <c r="AX333" s="12" t="s">
        <v>78</v>
      </c>
      <c r="AY333" s="265" t="s">
        <v>133</v>
      </c>
    </row>
    <row r="334" s="12" customFormat="1">
      <c r="B334" s="255"/>
      <c r="C334" s="256"/>
      <c r="D334" s="252" t="s">
        <v>210</v>
      </c>
      <c r="E334" s="257" t="s">
        <v>34</v>
      </c>
      <c r="F334" s="258" t="s">
        <v>509</v>
      </c>
      <c r="G334" s="256"/>
      <c r="H334" s="259">
        <v>0.14699999999999999</v>
      </c>
      <c r="I334" s="260"/>
      <c r="J334" s="256"/>
      <c r="K334" s="256"/>
      <c r="L334" s="261"/>
      <c r="M334" s="262"/>
      <c r="N334" s="263"/>
      <c r="O334" s="263"/>
      <c r="P334" s="263"/>
      <c r="Q334" s="263"/>
      <c r="R334" s="263"/>
      <c r="S334" s="263"/>
      <c r="T334" s="264"/>
      <c r="AT334" s="265" t="s">
        <v>210</v>
      </c>
      <c r="AU334" s="265" t="s">
        <v>88</v>
      </c>
      <c r="AV334" s="12" t="s">
        <v>88</v>
      </c>
      <c r="AW334" s="12" t="s">
        <v>41</v>
      </c>
      <c r="AX334" s="12" t="s">
        <v>78</v>
      </c>
      <c r="AY334" s="265" t="s">
        <v>133</v>
      </c>
    </row>
    <row r="335" s="14" customFormat="1">
      <c r="B335" s="277"/>
      <c r="C335" s="278"/>
      <c r="D335" s="252" t="s">
        <v>210</v>
      </c>
      <c r="E335" s="279" t="s">
        <v>34</v>
      </c>
      <c r="F335" s="280" t="s">
        <v>473</v>
      </c>
      <c r="G335" s="278"/>
      <c r="H335" s="279" t="s">
        <v>34</v>
      </c>
      <c r="I335" s="281"/>
      <c r="J335" s="278"/>
      <c r="K335" s="278"/>
      <c r="L335" s="282"/>
      <c r="M335" s="283"/>
      <c r="N335" s="284"/>
      <c r="O335" s="284"/>
      <c r="P335" s="284"/>
      <c r="Q335" s="284"/>
      <c r="R335" s="284"/>
      <c r="S335" s="284"/>
      <c r="T335" s="285"/>
      <c r="AT335" s="286" t="s">
        <v>210</v>
      </c>
      <c r="AU335" s="286" t="s">
        <v>88</v>
      </c>
      <c r="AV335" s="14" t="s">
        <v>86</v>
      </c>
      <c r="AW335" s="14" t="s">
        <v>41</v>
      </c>
      <c r="AX335" s="14" t="s">
        <v>78</v>
      </c>
      <c r="AY335" s="286" t="s">
        <v>133</v>
      </c>
    </row>
    <row r="336" s="12" customFormat="1">
      <c r="B336" s="255"/>
      <c r="C336" s="256"/>
      <c r="D336" s="252" t="s">
        <v>210</v>
      </c>
      <c r="E336" s="257" t="s">
        <v>34</v>
      </c>
      <c r="F336" s="258" t="s">
        <v>510</v>
      </c>
      <c r="G336" s="256"/>
      <c r="H336" s="259">
        <v>3.871</v>
      </c>
      <c r="I336" s="260"/>
      <c r="J336" s="256"/>
      <c r="K336" s="256"/>
      <c r="L336" s="261"/>
      <c r="M336" s="262"/>
      <c r="N336" s="263"/>
      <c r="O336" s="263"/>
      <c r="P336" s="263"/>
      <c r="Q336" s="263"/>
      <c r="R336" s="263"/>
      <c r="S336" s="263"/>
      <c r="T336" s="264"/>
      <c r="AT336" s="265" t="s">
        <v>210</v>
      </c>
      <c r="AU336" s="265" t="s">
        <v>88</v>
      </c>
      <c r="AV336" s="12" t="s">
        <v>88</v>
      </c>
      <c r="AW336" s="12" t="s">
        <v>41</v>
      </c>
      <c r="AX336" s="12" t="s">
        <v>78</v>
      </c>
      <c r="AY336" s="265" t="s">
        <v>133</v>
      </c>
    </row>
    <row r="337" s="12" customFormat="1">
      <c r="B337" s="255"/>
      <c r="C337" s="256"/>
      <c r="D337" s="252" t="s">
        <v>210</v>
      </c>
      <c r="E337" s="257" t="s">
        <v>34</v>
      </c>
      <c r="F337" s="258" t="s">
        <v>511</v>
      </c>
      <c r="G337" s="256"/>
      <c r="H337" s="259">
        <v>1.8979999999999999</v>
      </c>
      <c r="I337" s="260"/>
      <c r="J337" s="256"/>
      <c r="K337" s="256"/>
      <c r="L337" s="261"/>
      <c r="M337" s="262"/>
      <c r="N337" s="263"/>
      <c r="O337" s="263"/>
      <c r="P337" s="263"/>
      <c r="Q337" s="263"/>
      <c r="R337" s="263"/>
      <c r="S337" s="263"/>
      <c r="T337" s="264"/>
      <c r="AT337" s="265" t="s">
        <v>210</v>
      </c>
      <c r="AU337" s="265" t="s">
        <v>88</v>
      </c>
      <c r="AV337" s="12" t="s">
        <v>88</v>
      </c>
      <c r="AW337" s="12" t="s">
        <v>41</v>
      </c>
      <c r="AX337" s="12" t="s">
        <v>78</v>
      </c>
      <c r="AY337" s="265" t="s">
        <v>133</v>
      </c>
    </row>
    <row r="338" s="12" customFormat="1">
      <c r="B338" s="255"/>
      <c r="C338" s="256"/>
      <c r="D338" s="252" t="s">
        <v>210</v>
      </c>
      <c r="E338" s="257" t="s">
        <v>34</v>
      </c>
      <c r="F338" s="258" t="s">
        <v>512</v>
      </c>
      <c r="G338" s="256"/>
      <c r="H338" s="259">
        <v>0.75900000000000001</v>
      </c>
      <c r="I338" s="260"/>
      <c r="J338" s="256"/>
      <c r="K338" s="256"/>
      <c r="L338" s="261"/>
      <c r="M338" s="262"/>
      <c r="N338" s="263"/>
      <c r="O338" s="263"/>
      <c r="P338" s="263"/>
      <c r="Q338" s="263"/>
      <c r="R338" s="263"/>
      <c r="S338" s="263"/>
      <c r="T338" s="264"/>
      <c r="AT338" s="265" t="s">
        <v>210</v>
      </c>
      <c r="AU338" s="265" t="s">
        <v>88</v>
      </c>
      <c r="AV338" s="12" t="s">
        <v>88</v>
      </c>
      <c r="AW338" s="12" t="s">
        <v>41</v>
      </c>
      <c r="AX338" s="12" t="s">
        <v>78</v>
      </c>
      <c r="AY338" s="265" t="s">
        <v>133</v>
      </c>
    </row>
    <row r="339" s="14" customFormat="1">
      <c r="B339" s="277"/>
      <c r="C339" s="278"/>
      <c r="D339" s="252" t="s">
        <v>210</v>
      </c>
      <c r="E339" s="279" t="s">
        <v>34</v>
      </c>
      <c r="F339" s="280" t="s">
        <v>497</v>
      </c>
      <c r="G339" s="278"/>
      <c r="H339" s="279" t="s">
        <v>34</v>
      </c>
      <c r="I339" s="281"/>
      <c r="J339" s="278"/>
      <c r="K339" s="278"/>
      <c r="L339" s="282"/>
      <c r="M339" s="283"/>
      <c r="N339" s="284"/>
      <c r="O339" s="284"/>
      <c r="P339" s="284"/>
      <c r="Q339" s="284"/>
      <c r="R339" s="284"/>
      <c r="S339" s="284"/>
      <c r="T339" s="285"/>
      <c r="AT339" s="286" t="s">
        <v>210</v>
      </c>
      <c r="AU339" s="286" t="s">
        <v>88</v>
      </c>
      <c r="AV339" s="14" t="s">
        <v>86</v>
      </c>
      <c r="AW339" s="14" t="s">
        <v>41</v>
      </c>
      <c r="AX339" s="14" t="s">
        <v>78</v>
      </c>
      <c r="AY339" s="286" t="s">
        <v>133</v>
      </c>
    </row>
    <row r="340" s="12" customFormat="1">
      <c r="B340" s="255"/>
      <c r="C340" s="256"/>
      <c r="D340" s="252" t="s">
        <v>210</v>
      </c>
      <c r="E340" s="257" t="s">
        <v>34</v>
      </c>
      <c r="F340" s="258" t="s">
        <v>513</v>
      </c>
      <c r="G340" s="256"/>
      <c r="H340" s="259">
        <v>2.621</v>
      </c>
      <c r="I340" s="260"/>
      <c r="J340" s="256"/>
      <c r="K340" s="256"/>
      <c r="L340" s="261"/>
      <c r="M340" s="262"/>
      <c r="N340" s="263"/>
      <c r="O340" s="263"/>
      <c r="P340" s="263"/>
      <c r="Q340" s="263"/>
      <c r="R340" s="263"/>
      <c r="S340" s="263"/>
      <c r="T340" s="264"/>
      <c r="AT340" s="265" t="s">
        <v>210</v>
      </c>
      <c r="AU340" s="265" t="s">
        <v>88</v>
      </c>
      <c r="AV340" s="12" t="s">
        <v>88</v>
      </c>
      <c r="AW340" s="12" t="s">
        <v>41</v>
      </c>
      <c r="AX340" s="12" t="s">
        <v>78</v>
      </c>
      <c r="AY340" s="265" t="s">
        <v>133</v>
      </c>
    </row>
    <row r="341" s="12" customFormat="1">
      <c r="B341" s="255"/>
      <c r="C341" s="256"/>
      <c r="D341" s="252" t="s">
        <v>210</v>
      </c>
      <c r="E341" s="257" t="s">
        <v>34</v>
      </c>
      <c r="F341" s="258" t="s">
        <v>514</v>
      </c>
      <c r="G341" s="256"/>
      <c r="H341" s="259">
        <v>1.028</v>
      </c>
      <c r="I341" s="260"/>
      <c r="J341" s="256"/>
      <c r="K341" s="256"/>
      <c r="L341" s="261"/>
      <c r="M341" s="262"/>
      <c r="N341" s="263"/>
      <c r="O341" s="263"/>
      <c r="P341" s="263"/>
      <c r="Q341" s="263"/>
      <c r="R341" s="263"/>
      <c r="S341" s="263"/>
      <c r="T341" s="264"/>
      <c r="AT341" s="265" t="s">
        <v>210</v>
      </c>
      <c r="AU341" s="265" t="s">
        <v>88</v>
      </c>
      <c r="AV341" s="12" t="s">
        <v>88</v>
      </c>
      <c r="AW341" s="12" t="s">
        <v>41</v>
      </c>
      <c r="AX341" s="12" t="s">
        <v>78</v>
      </c>
      <c r="AY341" s="265" t="s">
        <v>133</v>
      </c>
    </row>
    <row r="342" s="12" customFormat="1">
      <c r="B342" s="255"/>
      <c r="C342" s="256"/>
      <c r="D342" s="252" t="s">
        <v>210</v>
      </c>
      <c r="E342" s="257" t="s">
        <v>34</v>
      </c>
      <c r="F342" s="258" t="s">
        <v>515</v>
      </c>
      <c r="G342" s="256"/>
      <c r="H342" s="259">
        <v>2.4910000000000001</v>
      </c>
      <c r="I342" s="260"/>
      <c r="J342" s="256"/>
      <c r="K342" s="256"/>
      <c r="L342" s="261"/>
      <c r="M342" s="262"/>
      <c r="N342" s="263"/>
      <c r="O342" s="263"/>
      <c r="P342" s="263"/>
      <c r="Q342" s="263"/>
      <c r="R342" s="263"/>
      <c r="S342" s="263"/>
      <c r="T342" s="264"/>
      <c r="AT342" s="265" t="s">
        <v>210</v>
      </c>
      <c r="AU342" s="265" t="s">
        <v>88</v>
      </c>
      <c r="AV342" s="12" t="s">
        <v>88</v>
      </c>
      <c r="AW342" s="12" t="s">
        <v>41</v>
      </c>
      <c r="AX342" s="12" t="s">
        <v>78</v>
      </c>
      <c r="AY342" s="265" t="s">
        <v>133</v>
      </c>
    </row>
    <row r="343" s="13" customFormat="1">
      <c r="B343" s="266"/>
      <c r="C343" s="267"/>
      <c r="D343" s="252" t="s">
        <v>210</v>
      </c>
      <c r="E343" s="268" t="s">
        <v>34</v>
      </c>
      <c r="F343" s="269" t="s">
        <v>218</v>
      </c>
      <c r="G343" s="267"/>
      <c r="H343" s="270">
        <v>13.993</v>
      </c>
      <c r="I343" s="271"/>
      <c r="J343" s="267"/>
      <c r="K343" s="267"/>
      <c r="L343" s="272"/>
      <c r="M343" s="273"/>
      <c r="N343" s="274"/>
      <c r="O343" s="274"/>
      <c r="P343" s="274"/>
      <c r="Q343" s="274"/>
      <c r="R343" s="274"/>
      <c r="S343" s="274"/>
      <c r="T343" s="275"/>
      <c r="AT343" s="276" t="s">
        <v>210</v>
      </c>
      <c r="AU343" s="276" t="s">
        <v>88</v>
      </c>
      <c r="AV343" s="13" t="s">
        <v>152</v>
      </c>
      <c r="AW343" s="13" t="s">
        <v>41</v>
      </c>
      <c r="AX343" s="13" t="s">
        <v>86</v>
      </c>
      <c r="AY343" s="276" t="s">
        <v>133</v>
      </c>
    </row>
    <row r="344" s="1" customFormat="1" ht="25.5" customHeight="1">
      <c r="B344" s="47"/>
      <c r="C344" s="234" t="s">
        <v>516</v>
      </c>
      <c r="D344" s="234" t="s">
        <v>136</v>
      </c>
      <c r="E344" s="235" t="s">
        <v>517</v>
      </c>
      <c r="F344" s="236" t="s">
        <v>518</v>
      </c>
      <c r="G344" s="237" t="s">
        <v>206</v>
      </c>
      <c r="H344" s="238">
        <v>66.882000000000005</v>
      </c>
      <c r="I344" s="239"/>
      <c r="J344" s="240">
        <f>ROUND(I344*H344,2)</f>
        <v>0</v>
      </c>
      <c r="K344" s="236" t="s">
        <v>139</v>
      </c>
      <c r="L344" s="73"/>
      <c r="M344" s="241" t="s">
        <v>34</v>
      </c>
      <c r="N344" s="242" t="s">
        <v>49</v>
      </c>
      <c r="O344" s="48"/>
      <c r="P344" s="243">
        <f>O344*H344</f>
        <v>0</v>
      </c>
      <c r="Q344" s="243">
        <v>0</v>
      </c>
      <c r="R344" s="243">
        <f>Q344*H344</f>
        <v>0</v>
      </c>
      <c r="S344" s="243">
        <v>0</v>
      </c>
      <c r="T344" s="244">
        <f>S344*H344</f>
        <v>0</v>
      </c>
      <c r="AR344" s="24" t="s">
        <v>308</v>
      </c>
      <c r="AT344" s="24" t="s">
        <v>136</v>
      </c>
      <c r="AU344" s="24" t="s">
        <v>88</v>
      </c>
      <c r="AY344" s="24" t="s">
        <v>133</v>
      </c>
      <c r="BE344" s="245">
        <f>IF(N344="základní",J344,0)</f>
        <v>0</v>
      </c>
      <c r="BF344" s="245">
        <f>IF(N344="snížená",J344,0)</f>
        <v>0</v>
      </c>
      <c r="BG344" s="245">
        <f>IF(N344="zákl. přenesená",J344,0)</f>
        <v>0</v>
      </c>
      <c r="BH344" s="245">
        <f>IF(N344="sníž. přenesená",J344,0)</f>
        <v>0</v>
      </c>
      <c r="BI344" s="245">
        <f>IF(N344="nulová",J344,0)</f>
        <v>0</v>
      </c>
      <c r="BJ344" s="24" t="s">
        <v>86</v>
      </c>
      <c r="BK344" s="245">
        <f>ROUND(I344*H344,2)</f>
        <v>0</v>
      </c>
      <c r="BL344" s="24" t="s">
        <v>308</v>
      </c>
      <c r="BM344" s="24" t="s">
        <v>519</v>
      </c>
    </row>
    <row r="345" s="1" customFormat="1">
      <c r="B345" s="47"/>
      <c r="C345" s="75"/>
      <c r="D345" s="252" t="s">
        <v>208</v>
      </c>
      <c r="E345" s="75"/>
      <c r="F345" s="253" t="s">
        <v>520</v>
      </c>
      <c r="G345" s="75"/>
      <c r="H345" s="75"/>
      <c r="I345" s="204"/>
      <c r="J345" s="75"/>
      <c r="K345" s="75"/>
      <c r="L345" s="73"/>
      <c r="M345" s="254"/>
      <c r="N345" s="48"/>
      <c r="O345" s="48"/>
      <c r="P345" s="48"/>
      <c r="Q345" s="48"/>
      <c r="R345" s="48"/>
      <c r="S345" s="48"/>
      <c r="T345" s="96"/>
      <c r="AT345" s="24" t="s">
        <v>208</v>
      </c>
      <c r="AU345" s="24" t="s">
        <v>88</v>
      </c>
    </row>
    <row r="346" s="14" customFormat="1">
      <c r="B346" s="277"/>
      <c r="C346" s="278"/>
      <c r="D346" s="252" t="s">
        <v>210</v>
      </c>
      <c r="E346" s="279" t="s">
        <v>34</v>
      </c>
      <c r="F346" s="280" t="s">
        <v>521</v>
      </c>
      <c r="G346" s="278"/>
      <c r="H346" s="279" t="s">
        <v>34</v>
      </c>
      <c r="I346" s="281"/>
      <c r="J346" s="278"/>
      <c r="K346" s="278"/>
      <c r="L346" s="282"/>
      <c r="M346" s="283"/>
      <c r="N346" s="284"/>
      <c r="O346" s="284"/>
      <c r="P346" s="284"/>
      <c r="Q346" s="284"/>
      <c r="R346" s="284"/>
      <c r="S346" s="284"/>
      <c r="T346" s="285"/>
      <c r="AT346" s="286" t="s">
        <v>210</v>
      </c>
      <c r="AU346" s="286" t="s">
        <v>88</v>
      </c>
      <c r="AV346" s="14" t="s">
        <v>86</v>
      </c>
      <c r="AW346" s="14" t="s">
        <v>41</v>
      </c>
      <c r="AX346" s="14" t="s">
        <v>78</v>
      </c>
      <c r="AY346" s="286" t="s">
        <v>133</v>
      </c>
    </row>
    <row r="347" s="12" customFormat="1">
      <c r="B347" s="255"/>
      <c r="C347" s="256"/>
      <c r="D347" s="252" t="s">
        <v>210</v>
      </c>
      <c r="E347" s="257" t="s">
        <v>34</v>
      </c>
      <c r="F347" s="258" t="s">
        <v>522</v>
      </c>
      <c r="G347" s="256"/>
      <c r="H347" s="259">
        <v>19.183</v>
      </c>
      <c r="I347" s="260"/>
      <c r="J347" s="256"/>
      <c r="K347" s="256"/>
      <c r="L347" s="261"/>
      <c r="M347" s="262"/>
      <c r="N347" s="263"/>
      <c r="O347" s="263"/>
      <c r="P347" s="263"/>
      <c r="Q347" s="263"/>
      <c r="R347" s="263"/>
      <c r="S347" s="263"/>
      <c r="T347" s="264"/>
      <c r="AT347" s="265" t="s">
        <v>210</v>
      </c>
      <c r="AU347" s="265" t="s">
        <v>88</v>
      </c>
      <c r="AV347" s="12" t="s">
        <v>88</v>
      </c>
      <c r="AW347" s="12" t="s">
        <v>41</v>
      </c>
      <c r="AX347" s="12" t="s">
        <v>78</v>
      </c>
      <c r="AY347" s="265" t="s">
        <v>133</v>
      </c>
    </row>
    <row r="348" s="14" customFormat="1">
      <c r="B348" s="277"/>
      <c r="C348" s="278"/>
      <c r="D348" s="252" t="s">
        <v>210</v>
      </c>
      <c r="E348" s="279" t="s">
        <v>34</v>
      </c>
      <c r="F348" s="280" t="s">
        <v>523</v>
      </c>
      <c r="G348" s="278"/>
      <c r="H348" s="279" t="s">
        <v>34</v>
      </c>
      <c r="I348" s="281"/>
      <c r="J348" s="278"/>
      <c r="K348" s="278"/>
      <c r="L348" s="282"/>
      <c r="M348" s="283"/>
      <c r="N348" s="284"/>
      <c r="O348" s="284"/>
      <c r="P348" s="284"/>
      <c r="Q348" s="284"/>
      <c r="R348" s="284"/>
      <c r="S348" s="284"/>
      <c r="T348" s="285"/>
      <c r="AT348" s="286" t="s">
        <v>210</v>
      </c>
      <c r="AU348" s="286" t="s">
        <v>88</v>
      </c>
      <c r="AV348" s="14" t="s">
        <v>86</v>
      </c>
      <c r="AW348" s="14" t="s">
        <v>41</v>
      </c>
      <c r="AX348" s="14" t="s">
        <v>78</v>
      </c>
      <c r="AY348" s="286" t="s">
        <v>133</v>
      </c>
    </row>
    <row r="349" s="12" customFormat="1">
      <c r="B349" s="255"/>
      <c r="C349" s="256"/>
      <c r="D349" s="252" t="s">
        <v>210</v>
      </c>
      <c r="E349" s="257" t="s">
        <v>34</v>
      </c>
      <c r="F349" s="258" t="s">
        <v>524</v>
      </c>
      <c r="G349" s="256"/>
      <c r="H349" s="259">
        <v>12.936</v>
      </c>
      <c r="I349" s="260"/>
      <c r="J349" s="256"/>
      <c r="K349" s="256"/>
      <c r="L349" s="261"/>
      <c r="M349" s="262"/>
      <c r="N349" s="263"/>
      <c r="O349" s="263"/>
      <c r="P349" s="263"/>
      <c r="Q349" s="263"/>
      <c r="R349" s="263"/>
      <c r="S349" s="263"/>
      <c r="T349" s="264"/>
      <c r="AT349" s="265" t="s">
        <v>210</v>
      </c>
      <c r="AU349" s="265" t="s">
        <v>88</v>
      </c>
      <c r="AV349" s="12" t="s">
        <v>88</v>
      </c>
      <c r="AW349" s="12" t="s">
        <v>41</v>
      </c>
      <c r="AX349" s="12" t="s">
        <v>78</v>
      </c>
      <c r="AY349" s="265" t="s">
        <v>133</v>
      </c>
    </row>
    <row r="350" s="14" customFormat="1">
      <c r="B350" s="277"/>
      <c r="C350" s="278"/>
      <c r="D350" s="252" t="s">
        <v>210</v>
      </c>
      <c r="E350" s="279" t="s">
        <v>34</v>
      </c>
      <c r="F350" s="280" t="s">
        <v>525</v>
      </c>
      <c r="G350" s="278"/>
      <c r="H350" s="279" t="s">
        <v>34</v>
      </c>
      <c r="I350" s="281"/>
      <c r="J350" s="278"/>
      <c r="K350" s="278"/>
      <c r="L350" s="282"/>
      <c r="M350" s="283"/>
      <c r="N350" s="284"/>
      <c r="O350" s="284"/>
      <c r="P350" s="284"/>
      <c r="Q350" s="284"/>
      <c r="R350" s="284"/>
      <c r="S350" s="284"/>
      <c r="T350" s="285"/>
      <c r="AT350" s="286" t="s">
        <v>210</v>
      </c>
      <c r="AU350" s="286" t="s">
        <v>88</v>
      </c>
      <c r="AV350" s="14" t="s">
        <v>86</v>
      </c>
      <c r="AW350" s="14" t="s">
        <v>41</v>
      </c>
      <c r="AX350" s="14" t="s">
        <v>78</v>
      </c>
      <c r="AY350" s="286" t="s">
        <v>133</v>
      </c>
    </row>
    <row r="351" s="12" customFormat="1">
      <c r="B351" s="255"/>
      <c r="C351" s="256"/>
      <c r="D351" s="252" t="s">
        <v>210</v>
      </c>
      <c r="E351" s="257" t="s">
        <v>34</v>
      </c>
      <c r="F351" s="258" t="s">
        <v>526</v>
      </c>
      <c r="G351" s="256"/>
      <c r="H351" s="259">
        <v>34.762999999999998</v>
      </c>
      <c r="I351" s="260"/>
      <c r="J351" s="256"/>
      <c r="K351" s="256"/>
      <c r="L351" s="261"/>
      <c r="M351" s="262"/>
      <c r="N351" s="263"/>
      <c r="O351" s="263"/>
      <c r="P351" s="263"/>
      <c r="Q351" s="263"/>
      <c r="R351" s="263"/>
      <c r="S351" s="263"/>
      <c r="T351" s="264"/>
      <c r="AT351" s="265" t="s">
        <v>210</v>
      </c>
      <c r="AU351" s="265" t="s">
        <v>88</v>
      </c>
      <c r="AV351" s="12" t="s">
        <v>88</v>
      </c>
      <c r="AW351" s="12" t="s">
        <v>41</v>
      </c>
      <c r="AX351" s="12" t="s">
        <v>78</v>
      </c>
      <c r="AY351" s="265" t="s">
        <v>133</v>
      </c>
    </row>
    <row r="352" s="13" customFormat="1">
      <c r="B352" s="266"/>
      <c r="C352" s="267"/>
      <c r="D352" s="252" t="s">
        <v>210</v>
      </c>
      <c r="E352" s="268" t="s">
        <v>34</v>
      </c>
      <c r="F352" s="269" t="s">
        <v>218</v>
      </c>
      <c r="G352" s="267"/>
      <c r="H352" s="270">
        <v>66.882000000000005</v>
      </c>
      <c r="I352" s="271"/>
      <c r="J352" s="267"/>
      <c r="K352" s="267"/>
      <c r="L352" s="272"/>
      <c r="M352" s="273"/>
      <c r="N352" s="274"/>
      <c r="O352" s="274"/>
      <c r="P352" s="274"/>
      <c r="Q352" s="274"/>
      <c r="R352" s="274"/>
      <c r="S352" s="274"/>
      <c r="T352" s="275"/>
      <c r="AT352" s="276" t="s">
        <v>210</v>
      </c>
      <c r="AU352" s="276" t="s">
        <v>88</v>
      </c>
      <c r="AV352" s="13" t="s">
        <v>152</v>
      </c>
      <c r="AW352" s="13" t="s">
        <v>41</v>
      </c>
      <c r="AX352" s="13" t="s">
        <v>86</v>
      </c>
      <c r="AY352" s="276" t="s">
        <v>133</v>
      </c>
    </row>
    <row r="353" s="1" customFormat="1" ht="16.5" customHeight="1">
      <c r="B353" s="47"/>
      <c r="C353" s="288" t="s">
        <v>527</v>
      </c>
      <c r="D353" s="288" t="s">
        <v>250</v>
      </c>
      <c r="E353" s="289" t="s">
        <v>528</v>
      </c>
      <c r="F353" s="290" t="s">
        <v>529</v>
      </c>
      <c r="G353" s="291" t="s">
        <v>206</v>
      </c>
      <c r="H353" s="292">
        <v>32.761000000000003</v>
      </c>
      <c r="I353" s="293"/>
      <c r="J353" s="294">
        <f>ROUND(I353*H353,2)</f>
        <v>0</v>
      </c>
      <c r="K353" s="290" t="s">
        <v>139</v>
      </c>
      <c r="L353" s="295"/>
      <c r="M353" s="296" t="s">
        <v>34</v>
      </c>
      <c r="N353" s="297" t="s">
        <v>49</v>
      </c>
      <c r="O353" s="48"/>
      <c r="P353" s="243">
        <f>O353*H353</f>
        <v>0</v>
      </c>
      <c r="Q353" s="243">
        <v>0.0035000000000000001</v>
      </c>
      <c r="R353" s="243">
        <f>Q353*H353</f>
        <v>0.11466350000000002</v>
      </c>
      <c r="S353" s="243">
        <v>0</v>
      </c>
      <c r="T353" s="244">
        <f>S353*H353</f>
        <v>0</v>
      </c>
      <c r="AR353" s="24" t="s">
        <v>412</v>
      </c>
      <c r="AT353" s="24" t="s">
        <v>250</v>
      </c>
      <c r="AU353" s="24" t="s">
        <v>88</v>
      </c>
      <c r="AY353" s="24" t="s">
        <v>133</v>
      </c>
      <c r="BE353" s="245">
        <f>IF(N353="základní",J353,0)</f>
        <v>0</v>
      </c>
      <c r="BF353" s="245">
        <f>IF(N353="snížená",J353,0)</f>
        <v>0</v>
      </c>
      <c r="BG353" s="245">
        <f>IF(N353="zákl. přenesená",J353,0)</f>
        <v>0</v>
      </c>
      <c r="BH353" s="245">
        <f>IF(N353="sníž. přenesená",J353,0)</f>
        <v>0</v>
      </c>
      <c r="BI353" s="245">
        <f>IF(N353="nulová",J353,0)</f>
        <v>0</v>
      </c>
      <c r="BJ353" s="24" t="s">
        <v>86</v>
      </c>
      <c r="BK353" s="245">
        <f>ROUND(I353*H353,2)</f>
        <v>0</v>
      </c>
      <c r="BL353" s="24" t="s">
        <v>308</v>
      </c>
      <c r="BM353" s="24" t="s">
        <v>530</v>
      </c>
    </row>
    <row r="354" s="14" customFormat="1">
      <c r="B354" s="277"/>
      <c r="C354" s="278"/>
      <c r="D354" s="252" t="s">
        <v>210</v>
      </c>
      <c r="E354" s="279" t="s">
        <v>34</v>
      </c>
      <c r="F354" s="280" t="s">
        <v>521</v>
      </c>
      <c r="G354" s="278"/>
      <c r="H354" s="279" t="s">
        <v>34</v>
      </c>
      <c r="I354" s="281"/>
      <c r="J354" s="278"/>
      <c r="K354" s="278"/>
      <c r="L354" s="282"/>
      <c r="M354" s="283"/>
      <c r="N354" s="284"/>
      <c r="O354" s="284"/>
      <c r="P354" s="284"/>
      <c r="Q354" s="284"/>
      <c r="R354" s="284"/>
      <c r="S354" s="284"/>
      <c r="T354" s="285"/>
      <c r="AT354" s="286" t="s">
        <v>210</v>
      </c>
      <c r="AU354" s="286" t="s">
        <v>88</v>
      </c>
      <c r="AV354" s="14" t="s">
        <v>86</v>
      </c>
      <c r="AW354" s="14" t="s">
        <v>41</v>
      </c>
      <c r="AX354" s="14" t="s">
        <v>78</v>
      </c>
      <c r="AY354" s="286" t="s">
        <v>133</v>
      </c>
    </row>
    <row r="355" s="12" customFormat="1">
      <c r="B355" s="255"/>
      <c r="C355" s="256"/>
      <c r="D355" s="252" t="s">
        <v>210</v>
      </c>
      <c r="E355" s="257" t="s">
        <v>34</v>
      </c>
      <c r="F355" s="258" t="s">
        <v>522</v>
      </c>
      <c r="G355" s="256"/>
      <c r="H355" s="259">
        <v>19.183</v>
      </c>
      <c r="I355" s="260"/>
      <c r="J355" s="256"/>
      <c r="K355" s="256"/>
      <c r="L355" s="261"/>
      <c r="M355" s="262"/>
      <c r="N355" s="263"/>
      <c r="O355" s="263"/>
      <c r="P355" s="263"/>
      <c r="Q355" s="263"/>
      <c r="R355" s="263"/>
      <c r="S355" s="263"/>
      <c r="T355" s="264"/>
      <c r="AT355" s="265" t="s">
        <v>210</v>
      </c>
      <c r="AU355" s="265" t="s">
        <v>88</v>
      </c>
      <c r="AV355" s="12" t="s">
        <v>88</v>
      </c>
      <c r="AW355" s="12" t="s">
        <v>41</v>
      </c>
      <c r="AX355" s="12" t="s">
        <v>78</v>
      </c>
      <c r="AY355" s="265" t="s">
        <v>133</v>
      </c>
    </row>
    <row r="356" s="14" customFormat="1">
      <c r="B356" s="277"/>
      <c r="C356" s="278"/>
      <c r="D356" s="252" t="s">
        <v>210</v>
      </c>
      <c r="E356" s="279" t="s">
        <v>34</v>
      </c>
      <c r="F356" s="280" t="s">
        <v>523</v>
      </c>
      <c r="G356" s="278"/>
      <c r="H356" s="279" t="s">
        <v>34</v>
      </c>
      <c r="I356" s="281"/>
      <c r="J356" s="278"/>
      <c r="K356" s="278"/>
      <c r="L356" s="282"/>
      <c r="M356" s="283"/>
      <c r="N356" s="284"/>
      <c r="O356" s="284"/>
      <c r="P356" s="284"/>
      <c r="Q356" s="284"/>
      <c r="R356" s="284"/>
      <c r="S356" s="284"/>
      <c r="T356" s="285"/>
      <c r="AT356" s="286" t="s">
        <v>210</v>
      </c>
      <c r="AU356" s="286" t="s">
        <v>88</v>
      </c>
      <c r="AV356" s="14" t="s">
        <v>86</v>
      </c>
      <c r="AW356" s="14" t="s">
        <v>41</v>
      </c>
      <c r="AX356" s="14" t="s">
        <v>78</v>
      </c>
      <c r="AY356" s="286" t="s">
        <v>133</v>
      </c>
    </row>
    <row r="357" s="12" customFormat="1">
      <c r="B357" s="255"/>
      <c r="C357" s="256"/>
      <c r="D357" s="252" t="s">
        <v>210</v>
      </c>
      <c r="E357" s="257" t="s">
        <v>34</v>
      </c>
      <c r="F357" s="258" t="s">
        <v>524</v>
      </c>
      <c r="G357" s="256"/>
      <c r="H357" s="259">
        <v>12.936</v>
      </c>
      <c r="I357" s="260"/>
      <c r="J357" s="256"/>
      <c r="K357" s="256"/>
      <c r="L357" s="261"/>
      <c r="M357" s="262"/>
      <c r="N357" s="263"/>
      <c r="O357" s="263"/>
      <c r="P357" s="263"/>
      <c r="Q357" s="263"/>
      <c r="R357" s="263"/>
      <c r="S357" s="263"/>
      <c r="T357" s="264"/>
      <c r="AT357" s="265" t="s">
        <v>210</v>
      </c>
      <c r="AU357" s="265" t="s">
        <v>88</v>
      </c>
      <c r="AV357" s="12" t="s">
        <v>88</v>
      </c>
      <c r="AW357" s="12" t="s">
        <v>41</v>
      </c>
      <c r="AX357" s="12" t="s">
        <v>78</v>
      </c>
      <c r="AY357" s="265" t="s">
        <v>133</v>
      </c>
    </row>
    <row r="358" s="13" customFormat="1">
      <c r="B358" s="266"/>
      <c r="C358" s="267"/>
      <c r="D358" s="252" t="s">
        <v>210</v>
      </c>
      <c r="E358" s="268" t="s">
        <v>34</v>
      </c>
      <c r="F358" s="269" t="s">
        <v>218</v>
      </c>
      <c r="G358" s="267"/>
      <c r="H358" s="270">
        <v>32.119</v>
      </c>
      <c r="I358" s="271"/>
      <c r="J358" s="267"/>
      <c r="K358" s="267"/>
      <c r="L358" s="272"/>
      <c r="M358" s="273"/>
      <c r="N358" s="274"/>
      <c r="O358" s="274"/>
      <c r="P358" s="274"/>
      <c r="Q358" s="274"/>
      <c r="R358" s="274"/>
      <c r="S358" s="274"/>
      <c r="T358" s="275"/>
      <c r="AT358" s="276" t="s">
        <v>210</v>
      </c>
      <c r="AU358" s="276" t="s">
        <v>88</v>
      </c>
      <c r="AV358" s="13" t="s">
        <v>152</v>
      </c>
      <c r="AW358" s="13" t="s">
        <v>41</v>
      </c>
      <c r="AX358" s="13" t="s">
        <v>86</v>
      </c>
      <c r="AY358" s="276" t="s">
        <v>133</v>
      </c>
    </row>
    <row r="359" s="12" customFormat="1">
      <c r="B359" s="255"/>
      <c r="C359" s="256"/>
      <c r="D359" s="252" t="s">
        <v>210</v>
      </c>
      <c r="E359" s="256"/>
      <c r="F359" s="258" t="s">
        <v>531</v>
      </c>
      <c r="G359" s="256"/>
      <c r="H359" s="259">
        <v>32.761000000000003</v>
      </c>
      <c r="I359" s="260"/>
      <c r="J359" s="256"/>
      <c r="K359" s="256"/>
      <c r="L359" s="261"/>
      <c r="M359" s="262"/>
      <c r="N359" s="263"/>
      <c r="O359" s="263"/>
      <c r="P359" s="263"/>
      <c r="Q359" s="263"/>
      <c r="R359" s="263"/>
      <c r="S359" s="263"/>
      <c r="T359" s="264"/>
      <c r="AT359" s="265" t="s">
        <v>210</v>
      </c>
      <c r="AU359" s="265" t="s">
        <v>88</v>
      </c>
      <c r="AV359" s="12" t="s">
        <v>88</v>
      </c>
      <c r="AW359" s="12" t="s">
        <v>6</v>
      </c>
      <c r="AX359" s="12" t="s">
        <v>86</v>
      </c>
      <c r="AY359" s="265" t="s">
        <v>133</v>
      </c>
    </row>
    <row r="360" s="1" customFormat="1" ht="16.5" customHeight="1">
      <c r="B360" s="47"/>
      <c r="C360" s="288" t="s">
        <v>532</v>
      </c>
      <c r="D360" s="288" t="s">
        <v>250</v>
      </c>
      <c r="E360" s="289" t="s">
        <v>533</v>
      </c>
      <c r="F360" s="290" t="s">
        <v>534</v>
      </c>
      <c r="G360" s="291" t="s">
        <v>206</v>
      </c>
      <c r="H360" s="292">
        <v>35.457999999999998</v>
      </c>
      <c r="I360" s="293"/>
      <c r="J360" s="294">
        <f>ROUND(I360*H360,2)</f>
        <v>0</v>
      </c>
      <c r="K360" s="290" t="s">
        <v>139</v>
      </c>
      <c r="L360" s="295"/>
      <c r="M360" s="296" t="s">
        <v>34</v>
      </c>
      <c r="N360" s="297" t="s">
        <v>49</v>
      </c>
      <c r="O360" s="48"/>
      <c r="P360" s="243">
        <f>O360*H360</f>
        <v>0</v>
      </c>
      <c r="Q360" s="243">
        <v>0.0041999999999999997</v>
      </c>
      <c r="R360" s="243">
        <f>Q360*H360</f>
        <v>0.14892359999999999</v>
      </c>
      <c r="S360" s="243">
        <v>0</v>
      </c>
      <c r="T360" s="244">
        <f>S360*H360</f>
        <v>0</v>
      </c>
      <c r="AR360" s="24" t="s">
        <v>412</v>
      </c>
      <c r="AT360" s="24" t="s">
        <v>250</v>
      </c>
      <c r="AU360" s="24" t="s">
        <v>88</v>
      </c>
      <c r="AY360" s="24" t="s">
        <v>133</v>
      </c>
      <c r="BE360" s="245">
        <f>IF(N360="základní",J360,0)</f>
        <v>0</v>
      </c>
      <c r="BF360" s="245">
        <f>IF(N360="snížená",J360,0)</f>
        <v>0</v>
      </c>
      <c r="BG360" s="245">
        <f>IF(N360="zákl. přenesená",J360,0)</f>
        <v>0</v>
      </c>
      <c r="BH360" s="245">
        <f>IF(N360="sníž. přenesená",J360,0)</f>
        <v>0</v>
      </c>
      <c r="BI360" s="245">
        <f>IF(N360="nulová",J360,0)</f>
        <v>0</v>
      </c>
      <c r="BJ360" s="24" t="s">
        <v>86</v>
      </c>
      <c r="BK360" s="245">
        <f>ROUND(I360*H360,2)</f>
        <v>0</v>
      </c>
      <c r="BL360" s="24" t="s">
        <v>308</v>
      </c>
      <c r="BM360" s="24" t="s">
        <v>535</v>
      </c>
    </row>
    <row r="361" s="14" customFormat="1">
      <c r="B361" s="277"/>
      <c r="C361" s="278"/>
      <c r="D361" s="252" t="s">
        <v>210</v>
      </c>
      <c r="E361" s="279" t="s">
        <v>34</v>
      </c>
      <c r="F361" s="280" t="s">
        <v>525</v>
      </c>
      <c r="G361" s="278"/>
      <c r="H361" s="279" t="s">
        <v>34</v>
      </c>
      <c r="I361" s="281"/>
      <c r="J361" s="278"/>
      <c r="K361" s="278"/>
      <c r="L361" s="282"/>
      <c r="M361" s="283"/>
      <c r="N361" s="284"/>
      <c r="O361" s="284"/>
      <c r="P361" s="284"/>
      <c r="Q361" s="284"/>
      <c r="R361" s="284"/>
      <c r="S361" s="284"/>
      <c r="T361" s="285"/>
      <c r="AT361" s="286" t="s">
        <v>210</v>
      </c>
      <c r="AU361" s="286" t="s">
        <v>88</v>
      </c>
      <c r="AV361" s="14" t="s">
        <v>86</v>
      </c>
      <c r="AW361" s="14" t="s">
        <v>41</v>
      </c>
      <c r="AX361" s="14" t="s">
        <v>78</v>
      </c>
      <c r="AY361" s="286" t="s">
        <v>133</v>
      </c>
    </row>
    <row r="362" s="12" customFormat="1">
      <c r="B362" s="255"/>
      <c r="C362" s="256"/>
      <c r="D362" s="252" t="s">
        <v>210</v>
      </c>
      <c r="E362" s="257" t="s">
        <v>34</v>
      </c>
      <c r="F362" s="258" t="s">
        <v>526</v>
      </c>
      <c r="G362" s="256"/>
      <c r="H362" s="259">
        <v>34.762999999999998</v>
      </c>
      <c r="I362" s="260"/>
      <c r="J362" s="256"/>
      <c r="K362" s="256"/>
      <c r="L362" s="261"/>
      <c r="M362" s="262"/>
      <c r="N362" s="263"/>
      <c r="O362" s="263"/>
      <c r="P362" s="263"/>
      <c r="Q362" s="263"/>
      <c r="R362" s="263"/>
      <c r="S362" s="263"/>
      <c r="T362" s="264"/>
      <c r="AT362" s="265" t="s">
        <v>210</v>
      </c>
      <c r="AU362" s="265" t="s">
        <v>88</v>
      </c>
      <c r="AV362" s="12" t="s">
        <v>88</v>
      </c>
      <c r="AW362" s="12" t="s">
        <v>41</v>
      </c>
      <c r="AX362" s="12" t="s">
        <v>86</v>
      </c>
      <c r="AY362" s="265" t="s">
        <v>133</v>
      </c>
    </row>
    <row r="363" s="12" customFormat="1">
      <c r="B363" s="255"/>
      <c r="C363" s="256"/>
      <c r="D363" s="252" t="s">
        <v>210</v>
      </c>
      <c r="E363" s="256"/>
      <c r="F363" s="258" t="s">
        <v>536</v>
      </c>
      <c r="G363" s="256"/>
      <c r="H363" s="259">
        <v>35.457999999999998</v>
      </c>
      <c r="I363" s="260"/>
      <c r="J363" s="256"/>
      <c r="K363" s="256"/>
      <c r="L363" s="261"/>
      <c r="M363" s="262"/>
      <c r="N363" s="263"/>
      <c r="O363" s="263"/>
      <c r="P363" s="263"/>
      <c r="Q363" s="263"/>
      <c r="R363" s="263"/>
      <c r="S363" s="263"/>
      <c r="T363" s="264"/>
      <c r="AT363" s="265" t="s">
        <v>210</v>
      </c>
      <c r="AU363" s="265" t="s">
        <v>88</v>
      </c>
      <c r="AV363" s="12" t="s">
        <v>88</v>
      </c>
      <c r="AW363" s="12" t="s">
        <v>6</v>
      </c>
      <c r="AX363" s="12" t="s">
        <v>86</v>
      </c>
      <c r="AY363" s="265" t="s">
        <v>133</v>
      </c>
    </row>
    <row r="364" s="1" customFormat="1" ht="25.5" customHeight="1">
      <c r="B364" s="47"/>
      <c r="C364" s="234" t="s">
        <v>537</v>
      </c>
      <c r="D364" s="234" t="s">
        <v>136</v>
      </c>
      <c r="E364" s="235" t="s">
        <v>538</v>
      </c>
      <c r="F364" s="236" t="s">
        <v>539</v>
      </c>
      <c r="G364" s="237" t="s">
        <v>206</v>
      </c>
      <c r="H364" s="238">
        <v>66.882000000000005</v>
      </c>
      <c r="I364" s="239"/>
      <c r="J364" s="240">
        <f>ROUND(I364*H364,2)</f>
        <v>0</v>
      </c>
      <c r="K364" s="236" t="s">
        <v>139</v>
      </c>
      <c r="L364" s="73"/>
      <c r="M364" s="241" t="s">
        <v>34</v>
      </c>
      <c r="N364" s="242" t="s">
        <v>49</v>
      </c>
      <c r="O364" s="48"/>
      <c r="P364" s="243">
        <f>O364*H364</f>
        <v>0</v>
      </c>
      <c r="Q364" s="243">
        <v>0</v>
      </c>
      <c r="R364" s="243">
        <f>Q364*H364</f>
        <v>0</v>
      </c>
      <c r="S364" s="243">
        <v>0</v>
      </c>
      <c r="T364" s="244">
        <f>S364*H364</f>
        <v>0</v>
      </c>
      <c r="AR364" s="24" t="s">
        <v>308</v>
      </c>
      <c r="AT364" s="24" t="s">
        <v>136</v>
      </c>
      <c r="AU364" s="24" t="s">
        <v>88</v>
      </c>
      <c r="AY364" s="24" t="s">
        <v>133</v>
      </c>
      <c r="BE364" s="245">
        <f>IF(N364="základní",J364,0)</f>
        <v>0</v>
      </c>
      <c r="BF364" s="245">
        <f>IF(N364="snížená",J364,0)</f>
        <v>0</v>
      </c>
      <c r="BG364" s="245">
        <f>IF(N364="zákl. přenesená",J364,0)</f>
        <v>0</v>
      </c>
      <c r="BH364" s="245">
        <f>IF(N364="sníž. přenesená",J364,0)</f>
        <v>0</v>
      </c>
      <c r="BI364" s="245">
        <f>IF(N364="nulová",J364,0)</f>
        <v>0</v>
      </c>
      <c r="BJ364" s="24" t="s">
        <v>86</v>
      </c>
      <c r="BK364" s="245">
        <f>ROUND(I364*H364,2)</f>
        <v>0</v>
      </c>
      <c r="BL364" s="24" t="s">
        <v>308</v>
      </c>
      <c r="BM364" s="24" t="s">
        <v>540</v>
      </c>
    </row>
    <row r="365" s="1" customFormat="1">
      <c r="B365" s="47"/>
      <c r="C365" s="75"/>
      <c r="D365" s="252" t="s">
        <v>208</v>
      </c>
      <c r="E365" s="75"/>
      <c r="F365" s="253" t="s">
        <v>520</v>
      </c>
      <c r="G365" s="75"/>
      <c r="H365" s="75"/>
      <c r="I365" s="204"/>
      <c r="J365" s="75"/>
      <c r="K365" s="75"/>
      <c r="L365" s="73"/>
      <c r="M365" s="254"/>
      <c r="N365" s="48"/>
      <c r="O365" s="48"/>
      <c r="P365" s="48"/>
      <c r="Q365" s="48"/>
      <c r="R365" s="48"/>
      <c r="S365" s="48"/>
      <c r="T365" s="96"/>
      <c r="AT365" s="24" t="s">
        <v>208</v>
      </c>
      <c r="AU365" s="24" t="s">
        <v>88</v>
      </c>
    </row>
    <row r="366" s="14" customFormat="1">
      <c r="B366" s="277"/>
      <c r="C366" s="278"/>
      <c r="D366" s="252" t="s">
        <v>210</v>
      </c>
      <c r="E366" s="279" t="s">
        <v>34</v>
      </c>
      <c r="F366" s="280" t="s">
        <v>521</v>
      </c>
      <c r="G366" s="278"/>
      <c r="H366" s="279" t="s">
        <v>34</v>
      </c>
      <c r="I366" s="281"/>
      <c r="J366" s="278"/>
      <c r="K366" s="278"/>
      <c r="L366" s="282"/>
      <c r="M366" s="283"/>
      <c r="N366" s="284"/>
      <c r="O366" s="284"/>
      <c r="P366" s="284"/>
      <c r="Q366" s="284"/>
      <c r="R366" s="284"/>
      <c r="S366" s="284"/>
      <c r="T366" s="285"/>
      <c r="AT366" s="286" t="s">
        <v>210</v>
      </c>
      <c r="AU366" s="286" t="s">
        <v>88</v>
      </c>
      <c r="AV366" s="14" t="s">
        <v>86</v>
      </c>
      <c r="AW366" s="14" t="s">
        <v>41</v>
      </c>
      <c r="AX366" s="14" t="s">
        <v>78</v>
      </c>
      <c r="AY366" s="286" t="s">
        <v>133</v>
      </c>
    </row>
    <row r="367" s="12" customFormat="1">
      <c r="B367" s="255"/>
      <c r="C367" s="256"/>
      <c r="D367" s="252" t="s">
        <v>210</v>
      </c>
      <c r="E367" s="257" t="s">
        <v>34</v>
      </c>
      <c r="F367" s="258" t="s">
        <v>522</v>
      </c>
      <c r="G367" s="256"/>
      <c r="H367" s="259">
        <v>19.183</v>
      </c>
      <c r="I367" s="260"/>
      <c r="J367" s="256"/>
      <c r="K367" s="256"/>
      <c r="L367" s="261"/>
      <c r="M367" s="262"/>
      <c r="N367" s="263"/>
      <c r="O367" s="263"/>
      <c r="P367" s="263"/>
      <c r="Q367" s="263"/>
      <c r="R367" s="263"/>
      <c r="S367" s="263"/>
      <c r="T367" s="264"/>
      <c r="AT367" s="265" t="s">
        <v>210</v>
      </c>
      <c r="AU367" s="265" t="s">
        <v>88</v>
      </c>
      <c r="AV367" s="12" t="s">
        <v>88</v>
      </c>
      <c r="AW367" s="12" t="s">
        <v>41</v>
      </c>
      <c r="AX367" s="12" t="s">
        <v>78</v>
      </c>
      <c r="AY367" s="265" t="s">
        <v>133</v>
      </c>
    </row>
    <row r="368" s="14" customFormat="1">
      <c r="B368" s="277"/>
      <c r="C368" s="278"/>
      <c r="D368" s="252" t="s">
        <v>210</v>
      </c>
      <c r="E368" s="279" t="s">
        <v>34</v>
      </c>
      <c r="F368" s="280" t="s">
        <v>523</v>
      </c>
      <c r="G368" s="278"/>
      <c r="H368" s="279" t="s">
        <v>34</v>
      </c>
      <c r="I368" s="281"/>
      <c r="J368" s="278"/>
      <c r="K368" s="278"/>
      <c r="L368" s="282"/>
      <c r="M368" s="283"/>
      <c r="N368" s="284"/>
      <c r="O368" s="284"/>
      <c r="P368" s="284"/>
      <c r="Q368" s="284"/>
      <c r="R368" s="284"/>
      <c r="S368" s="284"/>
      <c r="T368" s="285"/>
      <c r="AT368" s="286" t="s">
        <v>210</v>
      </c>
      <c r="AU368" s="286" t="s">
        <v>88</v>
      </c>
      <c r="AV368" s="14" t="s">
        <v>86</v>
      </c>
      <c r="AW368" s="14" t="s">
        <v>41</v>
      </c>
      <c r="AX368" s="14" t="s">
        <v>78</v>
      </c>
      <c r="AY368" s="286" t="s">
        <v>133</v>
      </c>
    </row>
    <row r="369" s="12" customFormat="1">
      <c r="B369" s="255"/>
      <c r="C369" s="256"/>
      <c r="D369" s="252" t="s">
        <v>210</v>
      </c>
      <c r="E369" s="257" t="s">
        <v>34</v>
      </c>
      <c r="F369" s="258" t="s">
        <v>524</v>
      </c>
      <c r="G369" s="256"/>
      <c r="H369" s="259">
        <v>12.936</v>
      </c>
      <c r="I369" s="260"/>
      <c r="J369" s="256"/>
      <c r="K369" s="256"/>
      <c r="L369" s="261"/>
      <c r="M369" s="262"/>
      <c r="N369" s="263"/>
      <c r="O369" s="263"/>
      <c r="P369" s="263"/>
      <c r="Q369" s="263"/>
      <c r="R369" s="263"/>
      <c r="S369" s="263"/>
      <c r="T369" s="264"/>
      <c r="AT369" s="265" t="s">
        <v>210</v>
      </c>
      <c r="AU369" s="265" t="s">
        <v>88</v>
      </c>
      <c r="AV369" s="12" t="s">
        <v>88</v>
      </c>
      <c r="AW369" s="12" t="s">
        <v>41</v>
      </c>
      <c r="AX369" s="12" t="s">
        <v>78</v>
      </c>
      <c r="AY369" s="265" t="s">
        <v>133</v>
      </c>
    </row>
    <row r="370" s="14" customFormat="1">
      <c r="B370" s="277"/>
      <c r="C370" s="278"/>
      <c r="D370" s="252" t="s">
        <v>210</v>
      </c>
      <c r="E370" s="279" t="s">
        <v>34</v>
      </c>
      <c r="F370" s="280" t="s">
        <v>525</v>
      </c>
      <c r="G370" s="278"/>
      <c r="H370" s="279" t="s">
        <v>34</v>
      </c>
      <c r="I370" s="281"/>
      <c r="J370" s="278"/>
      <c r="K370" s="278"/>
      <c r="L370" s="282"/>
      <c r="M370" s="283"/>
      <c r="N370" s="284"/>
      <c r="O370" s="284"/>
      <c r="P370" s="284"/>
      <c r="Q370" s="284"/>
      <c r="R370" s="284"/>
      <c r="S370" s="284"/>
      <c r="T370" s="285"/>
      <c r="AT370" s="286" t="s">
        <v>210</v>
      </c>
      <c r="AU370" s="286" t="s">
        <v>88</v>
      </c>
      <c r="AV370" s="14" t="s">
        <v>86</v>
      </c>
      <c r="AW370" s="14" t="s">
        <v>41</v>
      </c>
      <c r="AX370" s="14" t="s">
        <v>78</v>
      </c>
      <c r="AY370" s="286" t="s">
        <v>133</v>
      </c>
    </row>
    <row r="371" s="12" customFormat="1">
      <c r="B371" s="255"/>
      <c r="C371" s="256"/>
      <c r="D371" s="252" t="s">
        <v>210</v>
      </c>
      <c r="E371" s="257" t="s">
        <v>34</v>
      </c>
      <c r="F371" s="258" t="s">
        <v>526</v>
      </c>
      <c r="G371" s="256"/>
      <c r="H371" s="259">
        <v>34.762999999999998</v>
      </c>
      <c r="I371" s="260"/>
      <c r="J371" s="256"/>
      <c r="K371" s="256"/>
      <c r="L371" s="261"/>
      <c r="M371" s="262"/>
      <c r="N371" s="263"/>
      <c r="O371" s="263"/>
      <c r="P371" s="263"/>
      <c r="Q371" s="263"/>
      <c r="R371" s="263"/>
      <c r="S371" s="263"/>
      <c r="T371" s="264"/>
      <c r="AT371" s="265" t="s">
        <v>210</v>
      </c>
      <c r="AU371" s="265" t="s">
        <v>88</v>
      </c>
      <c r="AV371" s="12" t="s">
        <v>88</v>
      </c>
      <c r="AW371" s="12" t="s">
        <v>41</v>
      </c>
      <c r="AX371" s="12" t="s">
        <v>78</v>
      </c>
      <c r="AY371" s="265" t="s">
        <v>133</v>
      </c>
    </row>
    <row r="372" s="13" customFormat="1">
      <c r="B372" s="266"/>
      <c r="C372" s="267"/>
      <c r="D372" s="252" t="s">
        <v>210</v>
      </c>
      <c r="E372" s="268" t="s">
        <v>34</v>
      </c>
      <c r="F372" s="269" t="s">
        <v>218</v>
      </c>
      <c r="G372" s="267"/>
      <c r="H372" s="270">
        <v>66.882000000000005</v>
      </c>
      <c r="I372" s="271"/>
      <c r="J372" s="267"/>
      <c r="K372" s="267"/>
      <c r="L372" s="272"/>
      <c r="M372" s="273"/>
      <c r="N372" s="274"/>
      <c r="O372" s="274"/>
      <c r="P372" s="274"/>
      <c r="Q372" s="274"/>
      <c r="R372" s="274"/>
      <c r="S372" s="274"/>
      <c r="T372" s="275"/>
      <c r="AT372" s="276" t="s">
        <v>210</v>
      </c>
      <c r="AU372" s="276" t="s">
        <v>88</v>
      </c>
      <c r="AV372" s="13" t="s">
        <v>152</v>
      </c>
      <c r="AW372" s="13" t="s">
        <v>41</v>
      </c>
      <c r="AX372" s="13" t="s">
        <v>86</v>
      </c>
      <c r="AY372" s="276" t="s">
        <v>133</v>
      </c>
    </row>
    <row r="373" s="1" customFormat="1" ht="16.5" customHeight="1">
      <c r="B373" s="47"/>
      <c r="C373" s="288" t="s">
        <v>541</v>
      </c>
      <c r="D373" s="288" t="s">
        <v>250</v>
      </c>
      <c r="E373" s="289" t="s">
        <v>542</v>
      </c>
      <c r="F373" s="290" t="s">
        <v>543</v>
      </c>
      <c r="G373" s="291" t="s">
        <v>206</v>
      </c>
      <c r="H373" s="292">
        <v>32.761000000000003</v>
      </c>
      <c r="I373" s="293"/>
      <c r="J373" s="294">
        <f>ROUND(I373*H373,2)</f>
        <v>0</v>
      </c>
      <c r="K373" s="290" t="s">
        <v>139</v>
      </c>
      <c r="L373" s="295"/>
      <c r="M373" s="296" t="s">
        <v>34</v>
      </c>
      <c r="N373" s="297" t="s">
        <v>49</v>
      </c>
      <c r="O373" s="48"/>
      <c r="P373" s="243">
        <f>O373*H373</f>
        <v>0</v>
      </c>
      <c r="Q373" s="243">
        <v>0.0020999999999999999</v>
      </c>
      <c r="R373" s="243">
        <f>Q373*H373</f>
        <v>0.068798100000000001</v>
      </c>
      <c r="S373" s="243">
        <v>0</v>
      </c>
      <c r="T373" s="244">
        <f>S373*H373</f>
        <v>0</v>
      </c>
      <c r="AR373" s="24" t="s">
        <v>412</v>
      </c>
      <c r="AT373" s="24" t="s">
        <v>250</v>
      </c>
      <c r="AU373" s="24" t="s">
        <v>88</v>
      </c>
      <c r="AY373" s="24" t="s">
        <v>133</v>
      </c>
      <c r="BE373" s="245">
        <f>IF(N373="základní",J373,0)</f>
        <v>0</v>
      </c>
      <c r="BF373" s="245">
        <f>IF(N373="snížená",J373,0)</f>
        <v>0</v>
      </c>
      <c r="BG373" s="245">
        <f>IF(N373="zákl. přenesená",J373,0)</f>
        <v>0</v>
      </c>
      <c r="BH373" s="245">
        <f>IF(N373="sníž. přenesená",J373,0)</f>
        <v>0</v>
      </c>
      <c r="BI373" s="245">
        <f>IF(N373="nulová",J373,0)</f>
        <v>0</v>
      </c>
      <c r="BJ373" s="24" t="s">
        <v>86</v>
      </c>
      <c r="BK373" s="245">
        <f>ROUND(I373*H373,2)</f>
        <v>0</v>
      </c>
      <c r="BL373" s="24" t="s">
        <v>308</v>
      </c>
      <c r="BM373" s="24" t="s">
        <v>544</v>
      </c>
    </row>
    <row r="374" s="14" customFormat="1">
      <c r="B374" s="277"/>
      <c r="C374" s="278"/>
      <c r="D374" s="252" t="s">
        <v>210</v>
      </c>
      <c r="E374" s="279" t="s">
        <v>34</v>
      </c>
      <c r="F374" s="280" t="s">
        <v>521</v>
      </c>
      <c r="G374" s="278"/>
      <c r="H374" s="279" t="s">
        <v>34</v>
      </c>
      <c r="I374" s="281"/>
      <c r="J374" s="278"/>
      <c r="K374" s="278"/>
      <c r="L374" s="282"/>
      <c r="M374" s="283"/>
      <c r="N374" s="284"/>
      <c r="O374" s="284"/>
      <c r="P374" s="284"/>
      <c r="Q374" s="284"/>
      <c r="R374" s="284"/>
      <c r="S374" s="284"/>
      <c r="T374" s="285"/>
      <c r="AT374" s="286" t="s">
        <v>210</v>
      </c>
      <c r="AU374" s="286" t="s">
        <v>88</v>
      </c>
      <c r="AV374" s="14" t="s">
        <v>86</v>
      </c>
      <c r="AW374" s="14" t="s">
        <v>41</v>
      </c>
      <c r="AX374" s="14" t="s">
        <v>78</v>
      </c>
      <c r="AY374" s="286" t="s">
        <v>133</v>
      </c>
    </row>
    <row r="375" s="12" customFormat="1">
      <c r="B375" s="255"/>
      <c r="C375" s="256"/>
      <c r="D375" s="252" t="s">
        <v>210</v>
      </c>
      <c r="E375" s="257" t="s">
        <v>34</v>
      </c>
      <c r="F375" s="258" t="s">
        <v>522</v>
      </c>
      <c r="G375" s="256"/>
      <c r="H375" s="259">
        <v>19.183</v>
      </c>
      <c r="I375" s="260"/>
      <c r="J375" s="256"/>
      <c r="K375" s="256"/>
      <c r="L375" s="261"/>
      <c r="M375" s="262"/>
      <c r="N375" s="263"/>
      <c r="O375" s="263"/>
      <c r="P375" s="263"/>
      <c r="Q375" s="263"/>
      <c r="R375" s="263"/>
      <c r="S375" s="263"/>
      <c r="T375" s="264"/>
      <c r="AT375" s="265" t="s">
        <v>210</v>
      </c>
      <c r="AU375" s="265" t="s">
        <v>88</v>
      </c>
      <c r="AV375" s="12" t="s">
        <v>88</v>
      </c>
      <c r="AW375" s="12" t="s">
        <v>41</v>
      </c>
      <c r="AX375" s="12" t="s">
        <v>78</v>
      </c>
      <c r="AY375" s="265" t="s">
        <v>133</v>
      </c>
    </row>
    <row r="376" s="14" customFormat="1">
      <c r="B376" s="277"/>
      <c r="C376" s="278"/>
      <c r="D376" s="252" t="s">
        <v>210</v>
      </c>
      <c r="E376" s="279" t="s">
        <v>34</v>
      </c>
      <c r="F376" s="280" t="s">
        <v>523</v>
      </c>
      <c r="G376" s="278"/>
      <c r="H376" s="279" t="s">
        <v>34</v>
      </c>
      <c r="I376" s="281"/>
      <c r="J376" s="278"/>
      <c r="K376" s="278"/>
      <c r="L376" s="282"/>
      <c r="M376" s="283"/>
      <c r="N376" s="284"/>
      <c r="O376" s="284"/>
      <c r="P376" s="284"/>
      <c r="Q376" s="284"/>
      <c r="R376" s="284"/>
      <c r="S376" s="284"/>
      <c r="T376" s="285"/>
      <c r="AT376" s="286" t="s">
        <v>210</v>
      </c>
      <c r="AU376" s="286" t="s">
        <v>88</v>
      </c>
      <c r="AV376" s="14" t="s">
        <v>86</v>
      </c>
      <c r="AW376" s="14" t="s">
        <v>41</v>
      </c>
      <c r="AX376" s="14" t="s">
        <v>78</v>
      </c>
      <c r="AY376" s="286" t="s">
        <v>133</v>
      </c>
    </row>
    <row r="377" s="12" customFormat="1">
      <c r="B377" s="255"/>
      <c r="C377" s="256"/>
      <c r="D377" s="252" t="s">
        <v>210</v>
      </c>
      <c r="E377" s="257" t="s">
        <v>34</v>
      </c>
      <c r="F377" s="258" t="s">
        <v>524</v>
      </c>
      <c r="G377" s="256"/>
      <c r="H377" s="259">
        <v>12.936</v>
      </c>
      <c r="I377" s="260"/>
      <c r="J377" s="256"/>
      <c r="K377" s="256"/>
      <c r="L377" s="261"/>
      <c r="M377" s="262"/>
      <c r="N377" s="263"/>
      <c r="O377" s="263"/>
      <c r="P377" s="263"/>
      <c r="Q377" s="263"/>
      <c r="R377" s="263"/>
      <c r="S377" s="263"/>
      <c r="T377" s="264"/>
      <c r="AT377" s="265" t="s">
        <v>210</v>
      </c>
      <c r="AU377" s="265" t="s">
        <v>88</v>
      </c>
      <c r="AV377" s="12" t="s">
        <v>88</v>
      </c>
      <c r="AW377" s="12" t="s">
        <v>41</v>
      </c>
      <c r="AX377" s="12" t="s">
        <v>78</v>
      </c>
      <c r="AY377" s="265" t="s">
        <v>133</v>
      </c>
    </row>
    <row r="378" s="13" customFormat="1">
      <c r="B378" s="266"/>
      <c r="C378" s="267"/>
      <c r="D378" s="252" t="s">
        <v>210</v>
      </c>
      <c r="E378" s="268" t="s">
        <v>34</v>
      </c>
      <c r="F378" s="269" t="s">
        <v>218</v>
      </c>
      <c r="G378" s="267"/>
      <c r="H378" s="270">
        <v>32.119</v>
      </c>
      <c r="I378" s="271"/>
      <c r="J378" s="267"/>
      <c r="K378" s="267"/>
      <c r="L378" s="272"/>
      <c r="M378" s="273"/>
      <c r="N378" s="274"/>
      <c r="O378" s="274"/>
      <c r="P378" s="274"/>
      <c r="Q378" s="274"/>
      <c r="R378" s="274"/>
      <c r="S378" s="274"/>
      <c r="T378" s="275"/>
      <c r="AT378" s="276" t="s">
        <v>210</v>
      </c>
      <c r="AU378" s="276" t="s">
        <v>88</v>
      </c>
      <c r="AV378" s="13" t="s">
        <v>152</v>
      </c>
      <c r="AW378" s="13" t="s">
        <v>41</v>
      </c>
      <c r="AX378" s="13" t="s">
        <v>86</v>
      </c>
      <c r="AY378" s="276" t="s">
        <v>133</v>
      </c>
    </row>
    <row r="379" s="12" customFormat="1">
      <c r="B379" s="255"/>
      <c r="C379" s="256"/>
      <c r="D379" s="252" t="s">
        <v>210</v>
      </c>
      <c r="E379" s="256"/>
      <c r="F379" s="258" t="s">
        <v>531</v>
      </c>
      <c r="G379" s="256"/>
      <c r="H379" s="259">
        <v>32.761000000000003</v>
      </c>
      <c r="I379" s="260"/>
      <c r="J379" s="256"/>
      <c r="K379" s="256"/>
      <c r="L379" s="261"/>
      <c r="M379" s="262"/>
      <c r="N379" s="263"/>
      <c r="O379" s="263"/>
      <c r="P379" s="263"/>
      <c r="Q379" s="263"/>
      <c r="R379" s="263"/>
      <c r="S379" s="263"/>
      <c r="T379" s="264"/>
      <c r="AT379" s="265" t="s">
        <v>210</v>
      </c>
      <c r="AU379" s="265" t="s">
        <v>88</v>
      </c>
      <c r="AV379" s="12" t="s">
        <v>88</v>
      </c>
      <c r="AW379" s="12" t="s">
        <v>6</v>
      </c>
      <c r="AX379" s="12" t="s">
        <v>86</v>
      </c>
      <c r="AY379" s="265" t="s">
        <v>133</v>
      </c>
    </row>
    <row r="380" s="1" customFormat="1" ht="16.5" customHeight="1">
      <c r="B380" s="47"/>
      <c r="C380" s="288" t="s">
        <v>545</v>
      </c>
      <c r="D380" s="288" t="s">
        <v>250</v>
      </c>
      <c r="E380" s="289" t="s">
        <v>546</v>
      </c>
      <c r="F380" s="290" t="s">
        <v>547</v>
      </c>
      <c r="G380" s="291" t="s">
        <v>206</v>
      </c>
      <c r="H380" s="292">
        <v>35.457999999999998</v>
      </c>
      <c r="I380" s="293"/>
      <c r="J380" s="294">
        <f>ROUND(I380*H380,2)</f>
        <v>0</v>
      </c>
      <c r="K380" s="290" t="s">
        <v>139</v>
      </c>
      <c r="L380" s="295"/>
      <c r="M380" s="296" t="s">
        <v>34</v>
      </c>
      <c r="N380" s="297" t="s">
        <v>49</v>
      </c>
      <c r="O380" s="48"/>
      <c r="P380" s="243">
        <f>O380*H380</f>
        <v>0</v>
      </c>
      <c r="Q380" s="243">
        <v>0.0028</v>
      </c>
      <c r="R380" s="243">
        <f>Q380*H380</f>
        <v>0.099282399999999993</v>
      </c>
      <c r="S380" s="243">
        <v>0</v>
      </c>
      <c r="T380" s="244">
        <f>S380*H380</f>
        <v>0</v>
      </c>
      <c r="AR380" s="24" t="s">
        <v>412</v>
      </c>
      <c r="AT380" s="24" t="s">
        <v>250</v>
      </c>
      <c r="AU380" s="24" t="s">
        <v>88</v>
      </c>
      <c r="AY380" s="24" t="s">
        <v>133</v>
      </c>
      <c r="BE380" s="245">
        <f>IF(N380="základní",J380,0)</f>
        <v>0</v>
      </c>
      <c r="BF380" s="245">
        <f>IF(N380="snížená",J380,0)</f>
        <v>0</v>
      </c>
      <c r="BG380" s="245">
        <f>IF(N380="zákl. přenesená",J380,0)</f>
        <v>0</v>
      </c>
      <c r="BH380" s="245">
        <f>IF(N380="sníž. přenesená",J380,0)</f>
        <v>0</v>
      </c>
      <c r="BI380" s="245">
        <f>IF(N380="nulová",J380,0)</f>
        <v>0</v>
      </c>
      <c r="BJ380" s="24" t="s">
        <v>86</v>
      </c>
      <c r="BK380" s="245">
        <f>ROUND(I380*H380,2)</f>
        <v>0</v>
      </c>
      <c r="BL380" s="24" t="s">
        <v>308</v>
      </c>
      <c r="BM380" s="24" t="s">
        <v>548</v>
      </c>
    </row>
    <row r="381" s="14" customFormat="1">
      <c r="B381" s="277"/>
      <c r="C381" s="278"/>
      <c r="D381" s="252" t="s">
        <v>210</v>
      </c>
      <c r="E381" s="279" t="s">
        <v>34</v>
      </c>
      <c r="F381" s="280" t="s">
        <v>525</v>
      </c>
      <c r="G381" s="278"/>
      <c r="H381" s="279" t="s">
        <v>34</v>
      </c>
      <c r="I381" s="281"/>
      <c r="J381" s="278"/>
      <c r="K381" s="278"/>
      <c r="L381" s="282"/>
      <c r="M381" s="283"/>
      <c r="N381" s="284"/>
      <c r="O381" s="284"/>
      <c r="P381" s="284"/>
      <c r="Q381" s="284"/>
      <c r="R381" s="284"/>
      <c r="S381" s="284"/>
      <c r="T381" s="285"/>
      <c r="AT381" s="286" t="s">
        <v>210</v>
      </c>
      <c r="AU381" s="286" t="s">
        <v>88</v>
      </c>
      <c r="AV381" s="14" t="s">
        <v>86</v>
      </c>
      <c r="AW381" s="14" t="s">
        <v>41</v>
      </c>
      <c r="AX381" s="14" t="s">
        <v>78</v>
      </c>
      <c r="AY381" s="286" t="s">
        <v>133</v>
      </c>
    </row>
    <row r="382" s="12" customFormat="1">
      <c r="B382" s="255"/>
      <c r="C382" s="256"/>
      <c r="D382" s="252" t="s">
        <v>210</v>
      </c>
      <c r="E382" s="257" t="s">
        <v>34</v>
      </c>
      <c r="F382" s="258" t="s">
        <v>526</v>
      </c>
      <c r="G382" s="256"/>
      <c r="H382" s="259">
        <v>34.762999999999998</v>
      </c>
      <c r="I382" s="260"/>
      <c r="J382" s="256"/>
      <c r="K382" s="256"/>
      <c r="L382" s="261"/>
      <c r="M382" s="262"/>
      <c r="N382" s="263"/>
      <c r="O382" s="263"/>
      <c r="P382" s="263"/>
      <c r="Q382" s="263"/>
      <c r="R382" s="263"/>
      <c r="S382" s="263"/>
      <c r="T382" s="264"/>
      <c r="AT382" s="265" t="s">
        <v>210</v>
      </c>
      <c r="AU382" s="265" t="s">
        <v>88</v>
      </c>
      <c r="AV382" s="12" t="s">
        <v>88</v>
      </c>
      <c r="AW382" s="12" t="s">
        <v>41</v>
      </c>
      <c r="AX382" s="12" t="s">
        <v>86</v>
      </c>
      <c r="AY382" s="265" t="s">
        <v>133</v>
      </c>
    </row>
    <row r="383" s="12" customFormat="1">
      <c r="B383" s="255"/>
      <c r="C383" s="256"/>
      <c r="D383" s="252" t="s">
        <v>210</v>
      </c>
      <c r="E383" s="256"/>
      <c r="F383" s="258" t="s">
        <v>536</v>
      </c>
      <c r="G383" s="256"/>
      <c r="H383" s="259">
        <v>35.457999999999998</v>
      </c>
      <c r="I383" s="260"/>
      <c r="J383" s="256"/>
      <c r="K383" s="256"/>
      <c r="L383" s="261"/>
      <c r="M383" s="262"/>
      <c r="N383" s="263"/>
      <c r="O383" s="263"/>
      <c r="P383" s="263"/>
      <c r="Q383" s="263"/>
      <c r="R383" s="263"/>
      <c r="S383" s="263"/>
      <c r="T383" s="264"/>
      <c r="AT383" s="265" t="s">
        <v>210</v>
      </c>
      <c r="AU383" s="265" t="s">
        <v>88</v>
      </c>
      <c r="AV383" s="12" t="s">
        <v>88</v>
      </c>
      <c r="AW383" s="12" t="s">
        <v>6</v>
      </c>
      <c r="AX383" s="12" t="s">
        <v>86</v>
      </c>
      <c r="AY383" s="265" t="s">
        <v>133</v>
      </c>
    </row>
    <row r="384" s="1" customFormat="1" ht="38.25" customHeight="1">
      <c r="B384" s="47"/>
      <c r="C384" s="234" t="s">
        <v>549</v>
      </c>
      <c r="D384" s="234" t="s">
        <v>136</v>
      </c>
      <c r="E384" s="235" t="s">
        <v>550</v>
      </c>
      <c r="F384" s="236" t="s">
        <v>551</v>
      </c>
      <c r="G384" s="237" t="s">
        <v>206</v>
      </c>
      <c r="H384" s="238">
        <v>19.183</v>
      </c>
      <c r="I384" s="239"/>
      <c r="J384" s="240">
        <f>ROUND(I384*H384,2)</f>
        <v>0</v>
      </c>
      <c r="K384" s="236" t="s">
        <v>139</v>
      </c>
      <c r="L384" s="73"/>
      <c r="M384" s="241" t="s">
        <v>34</v>
      </c>
      <c r="N384" s="242" t="s">
        <v>49</v>
      </c>
      <c r="O384" s="48"/>
      <c r="P384" s="243">
        <f>O384*H384</f>
        <v>0</v>
      </c>
      <c r="Q384" s="243">
        <v>0</v>
      </c>
      <c r="R384" s="243">
        <f>Q384*H384</f>
        <v>0</v>
      </c>
      <c r="S384" s="243">
        <v>0</v>
      </c>
      <c r="T384" s="244">
        <f>S384*H384</f>
        <v>0</v>
      </c>
      <c r="AR384" s="24" t="s">
        <v>308</v>
      </c>
      <c r="AT384" s="24" t="s">
        <v>136</v>
      </c>
      <c r="AU384" s="24" t="s">
        <v>88</v>
      </c>
      <c r="AY384" s="24" t="s">
        <v>133</v>
      </c>
      <c r="BE384" s="245">
        <f>IF(N384="základní",J384,0)</f>
        <v>0</v>
      </c>
      <c r="BF384" s="245">
        <f>IF(N384="snížená",J384,0)</f>
        <v>0</v>
      </c>
      <c r="BG384" s="245">
        <f>IF(N384="zákl. přenesená",J384,0)</f>
        <v>0</v>
      </c>
      <c r="BH384" s="245">
        <f>IF(N384="sníž. přenesená",J384,0)</f>
        <v>0</v>
      </c>
      <c r="BI384" s="245">
        <f>IF(N384="nulová",J384,0)</f>
        <v>0</v>
      </c>
      <c r="BJ384" s="24" t="s">
        <v>86</v>
      </c>
      <c r="BK384" s="245">
        <f>ROUND(I384*H384,2)</f>
        <v>0</v>
      </c>
      <c r="BL384" s="24" t="s">
        <v>308</v>
      </c>
      <c r="BM384" s="24" t="s">
        <v>552</v>
      </c>
    </row>
    <row r="385" s="1" customFormat="1">
      <c r="B385" s="47"/>
      <c r="C385" s="75"/>
      <c r="D385" s="252" t="s">
        <v>208</v>
      </c>
      <c r="E385" s="75"/>
      <c r="F385" s="253" t="s">
        <v>520</v>
      </c>
      <c r="G385" s="75"/>
      <c r="H385" s="75"/>
      <c r="I385" s="204"/>
      <c r="J385" s="75"/>
      <c r="K385" s="75"/>
      <c r="L385" s="73"/>
      <c r="M385" s="254"/>
      <c r="N385" s="48"/>
      <c r="O385" s="48"/>
      <c r="P385" s="48"/>
      <c r="Q385" s="48"/>
      <c r="R385" s="48"/>
      <c r="S385" s="48"/>
      <c r="T385" s="96"/>
      <c r="AT385" s="24" t="s">
        <v>208</v>
      </c>
      <c r="AU385" s="24" t="s">
        <v>88</v>
      </c>
    </row>
    <row r="386" s="14" customFormat="1">
      <c r="B386" s="277"/>
      <c r="C386" s="278"/>
      <c r="D386" s="252" t="s">
        <v>210</v>
      </c>
      <c r="E386" s="279" t="s">
        <v>34</v>
      </c>
      <c r="F386" s="280" t="s">
        <v>521</v>
      </c>
      <c r="G386" s="278"/>
      <c r="H386" s="279" t="s">
        <v>34</v>
      </c>
      <c r="I386" s="281"/>
      <c r="J386" s="278"/>
      <c r="K386" s="278"/>
      <c r="L386" s="282"/>
      <c r="M386" s="283"/>
      <c r="N386" s="284"/>
      <c r="O386" s="284"/>
      <c r="P386" s="284"/>
      <c r="Q386" s="284"/>
      <c r="R386" s="284"/>
      <c r="S386" s="284"/>
      <c r="T386" s="285"/>
      <c r="AT386" s="286" t="s">
        <v>210</v>
      </c>
      <c r="AU386" s="286" t="s">
        <v>88</v>
      </c>
      <c r="AV386" s="14" t="s">
        <v>86</v>
      </c>
      <c r="AW386" s="14" t="s">
        <v>41</v>
      </c>
      <c r="AX386" s="14" t="s">
        <v>78</v>
      </c>
      <c r="AY386" s="286" t="s">
        <v>133</v>
      </c>
    </row>
    <row r="387" s="12" customFormat="1">
      <c r="B387" s="255"/>
      <c r="C387" s="256"/>
      <c r="D387" s="252" t="s">
        <v>210</v>
      </c>
      <c r="E387" s="257" t="s">
        <v>34</v>
      </c>
      <c r="F387" s="258" t="s">
        <v>522</v>
      </c>
      <c r="G387" s="256"/>
      <c r="H387" s="259">
        <v>19.183</v>
      </c>
      <c r="I387" s="260"/>
      <c r="J387" s="256"/>
      <c r="K387" s="256"/>
      <c r="L387" s="261"/>
      <c r="M387" s="262"/>
      <c r="N387" s="263"/>
      <c r="O387" s="263"/>
      <c r="P387" s="263"/>
      <c r="Q387" s="263"/>
      <c r="R387" s="263"/>
      <c r="S387" s="263"/>
      <c r="T387" s="264"/>
      <c r="AT387" s="265" t="s">
        <v>210</v>
      </c>
      <c r="AU387" s="265" t="s">
        <v>88</v>
      </c>
      <c r="AV387" s="12" t="s">
        <v>88</v>
      </c>
      <c r="AW387" s="12" t="s">
        <v>41</v>
      </c>
      <c r="AX387" s="12" t="s">
        <v>86</v>
      </c>
      <c r="AY387" s="265" t="s">
        <v>133</v>
      </c>
    </row>
    <row r="388" s="1" customFormat="1" ht="16.5" customHeight="1">
      <c r="B388" s="47"/>
      <c r="C388" s="288" t="s">
        <v>553</v>
      </c>
      <c r="D388" s="288" t="s">
        <v>250</v>
      </c>
      <c r="E388" s="289" t="s">
        <v>554</v>
      </c>
      <c r="F388" s="290" t="s">
        <v>555</v>
      </c>
      <c r="G388" s="291" t="s">
        <v>206</v>
      </c>
      <c r="H388" s="292">
        <v>20.141999999999999</v>
      </c>
      <c r="I388" s="293"/>
      <c r="J388" s="294">
        <f>ROUND(I388*H388,2)</f>
        <v>0</v>
      </c>
      <c r="K388" s="290" t="s">
        <v>139</v>
      </c>
      <c r="L388" s="295"/>
      <c r="M388" s="296" t="s">
        <v>34</v>
      </c>
      <c r="N388" s="297" t="s">
        <v>49</v>
      </c>
      <c r="O388" s="48"/>
      <c r="P388" s="243">
        <f>O388*H388</f>
        <v>0</v>
      </c>
      <c r="Q388" s="243">
        <v>0.0025000000000000001</v>
      </c>
      <c r="R388" s="243">
        <f>Q388*H388</f>
        <v>0.050354999999999997</v>
      </c>
      <c r="S388" s="243">
        <v>0</v>
      </c>
      <c r="T388" s="244">
        <f>S388*H388</f>
        <v>0</v>
      </c>
      <c r="AR388" s="24" t="s">
        <v>412</v>
      </c>
      <c r="AT388" s="24" t="s">
        <v>250</v>
      </c>
      <c r="AU388" s="24" t="s">
        <v>88</v>
      </c>
      <c r="AY388" s="24" t="s">
        <v>133</v>
      </c>
      <c r="BE388" s="245">
        <f>IF(N388="základní",J388,0)</f>
        <v>0</v>
      </c>
      <c r="BF388" s="245">
        <f>IF(N388="snížená",J388,0)</f>
        <v>0</v>
      </c>
      <c r="BG388" s="245">
        <f>IF(N388="zákl. přenesená",J388,0)</f>
        <v>0</v>
      </c>
      <c r="BH388" s="245">
        <f>IF(N388="sníž. přenesená",J388,0)</f>
        <v>0</v>
      </c>
      <c r="BI388" s="245">
        <f>IF(N388="nulová",J388,0)</f>
        <v>0</v>
      </c>
      <c r="BJ388" s="24" t="s">
        <v>86</v>
      </c>
      <c r="BK388" s="245">
        <f>ROUND(I388*H388,2)</f>
        <v>0</v>
      </c>
      <c r="BL388" s="24" t="s">
        <v>308</v>
      </c>
      <c r="BM388" s="24" t="s">
        <v>556</v>
      </c>
    </row>
    <row r="389" s="12" customFormat="1">
      <c r="B389" s="255"/>
      <c r="C389" s="256"/>
      <c r="D389" s="252" t="s">
        <v>210</v>
      </c>
      <c r="E389" s="256"/>
      <c r="F389" s="258" t="s">
        <v>557</v>
      </c>
      <c r="G389" s="256"/>
      <c r="H389" s="259">
        <v>20.141999999999999</v>
      </c>
      <c r="I389" s="260"/>
      <c r="J389" s="256"/>
      <c r="K389" s="256"/>
      <c r="L389" s="261"/>
      <c r="M389" s="262"/>
      <c r="N389" s="263"/>
      <c r="O389" s="263"/>
      <c r="P389" s="263"/>
      <c r="Q389" s="263"/>
      <c r="R389" s="263"/>
      <c r="S389" s="263"/>
      <c r="T389" s="264"/>
      <c r="AT389" s="265" t="s">
        <v>210</v>
      </c>
      <c r="AU389" s="265" t="s">
        <v>88</v>
      </c>
      <c r="AV389" s="12" t="s">
        <v>88</v>
      </c>
      <c r="AW389" s="12" t="s">
        <v>6</v>
      </c>
      <c r="AX389" s="12" t="s">
        <v>86</v>
      </c>
      <c r="AY389" s="265" t="s">
        <v>133</v>
      </c>
    </row>
    <row r="390" s="1" customFormat="1" ht="25.5" customHeight="1">
      <c r="B390" s="47"/>
      <c r="C390" s="234" t="s">
        <v>558</v>
      </c>
      <c r="D390" s="234" t="s">
        <v>136</v>
      </c>
      <c r="E390" s="235" t="s">
        <v>559</v>
      </c>
      <c r="F390" s="236" t="s">
        <v>560</v>
      </c>
      <c r="G390" s="237" t="s">
        <v>206</v>
      </c>
      <c r="H390" s="238">
        <v>19.183</v>
      </c>
      <c r="I390" s="239"/>
      <c r="J390" s="240">
        <f>ROUND(I390*H390,2)</f>
        <v>0</v>
      </c>
      <c r="K390" s="236" t="s">
        <v>139</v>
      </c>
      <c r="L390" s="73"/>
      <c r="M390" s="241" t="s">
        <v>34</v>
      </c>
      <c r="N390" s="242" t="s">
        <v>49</v>
      </c>
      <c r="O390" s="48"/>
      <c r="P390" s="243">
        <f>O390*H390</f>
        <v>0</v>
      </c>
      <c r="Q390" s="243">
        <v>0</v>
      </c>
      <c r="R390" s="243">
        <f>Q390*H390</f>
        <v>0</v>
      </c>
      <c r="S390" s="243">
        <v>0</v>
      </c>
      <c r="T390" s="244">
        <f>S390*H390</f>
        <v>0</v>
      </c>
      <c r="AR390" s="24" t="s">
        <v>308</v>
      </c>
      <c r="AT390" s="24" t="s">
        <v>136</v>
      </c>
      <c r="AU390" s="24" t="s">
        <v>88</v>
      </c>
      <c r="AY390" s="24" t="s">
        <v>133</v>
      </c>
      <c r="BE390" s="245">
        <f>IF(N390="základní",J390,0)</f>
        <v>0</v>
      </c>
      <c r="BF390" s="245">
        <f>IF(N390="snížená",J390,0)</f>
        <v>0</v>
      </c>
      <c r="BG390" s="245">
        <f>IF(N390="zákl. přenesená",J390,0)</f>
        <v>0</v>
      </c>
      <c r="BH390" s="245">
        <f>IF(N390="sníž. přenesená",J390,0)</f>
        <v>0</v>
      </c>
      <c r="BI390" s="245">
        <f>IF(N390="nulová",J390,0)</f>
        <v>0</v>
      </c>
      <c r="BJ390" s="24" t="s">
        <v>86</v>
      </c>
      <c r="BK390" s="245">
        <f>ROUND(I390*H390,2)</f>
        <v>0</v>
      </c>
      <c r="BL390" s="24" t="s">
        <v>308</v>
      </c>
      <c r="BM390" s="24" t="s">
        <v>561</v>
      </c>
    </row>
    <row r="391" s="14" customFormat="1">
      <c r="B391" s="277"/>
      <c r="C391" s="278"/>
      <c r="D391" s="252" t="s">
        <v>210</v>
      </c>
      <c r="E391" s="279" t="s">
        <v>34</v>
      </c>
      <c r="F391" s="280" t="s">
        <v>521</v>
      </c>
      <c r="G391" s="278"/>
      <c r="H391" s="279" t="s">
        <v>34</v>
      </c>
      <c r="I391" s="281"/>
      <c r="J391" s="278"/>
      <c r="K391" s="278"/>
      <c r="L391" s="282"/>
      <c r="M391" s="283"/>
      <c r="N391" s="284"/>
      <c r="O391" s="284"/>
      <c r="P391" s="284"/>
      <c r="Q391" s="284"/>
      <c r="R391" s="284"/>
      <c r="S391" s="284"/>
      <c r="T391" s="285"/>
      <c r="AT391" s="286" t="s">
        <v>210</v>
      </c>
      <c r="AU391" s="286" t="s">
        <v>88</v>
      </c>
      <c r="AV391" s="14" t="s">
        <v>86</v>
      </c>
      <c r="AW391" s="14" t="s">
        <v>41</v>
      </c>
      <c r="AX391" s="14" t="s">
        <v>78</v>
      </c>
      <c r="AY391" s="286" t="s">
        <v>133</v>
      </c>
    </row>
    <row r="392" s="12" customFormat="1">
      <c r="B392" s="255"/>
      <c r="C392" s="256"/>
      <c r="D392" s="252" t="s">
        <v>210</v>
      </c>
      <c r="E392" s="257" t="s">
        <v>34</v>
      </c>
      <c r="F392" s="258" t="s">
        <v>522</v>
      </c>
      <c r="G392" s="256"/>
      <c r="H392" s="259">
        <v>19.183</v>
      </c>
      <c r="I392" s="260"/>
      <c r="J392" s="256"/>
      <c r="K392" s="256"/>
      <c r="L392" s="261"/>
      <c r="M392" s="262"/>
      <c r="N392" s="263"/>
      <c r="O392" s="263"/>
      <c r="P392" s="263"/>
      <c r="Q392" s="263"/>
      <c r="R392" s="263"/>
      <c r="S392" s="263"/>
      <c r="T392" s="264"/>
      <c r="AT392" s="265" t="s">
        <v>210</v>
      </c>
      <c r="AU392" s="265" t="s">
        <v>88</v>
      </c>
      <c r="AV392" s="12" t="s">
        <v>88</v>
      </c>
      <c r="AW392" s="12" t="s">
        <v>41</v>
      </c>
      <c r="AX392" s="12" t="s">
        <v>86</v>
      </c>
      <c r="AY392" s="265" t="s">
        <v>133</v>
      </c>
    </row>
    <row r="393" s="1" customFormat="1" ht="16.5" customHeight="1">
      <c r="B393" s="47"/>
      <c r="C393" s="288" t="s">
        <v>562</v>
      </c>
      <c r="D393" s="288" t="s">
        <v>250</v>
      </c>
      <c r="E393" s="289" t="s">
        <v>563</v>
      </c>
      <c r="F393" s="290" t="s">
        <v>564</v>
      </c>
      <c r="G393" s="291" t="s">
        <v>206</v>
      </c>
      <c r="H393" s="292">
        <v>21.100999999999999</v>
      </c>
      <c r="I393" s="293"/>
      <c r="J393" s="294">
        <f>ROUND(I393*H393,2)</f>
        <v>0</v>
      </c>
      <c r="K393" s="290" t="s">
        <v>139</v>
      </c>
      <c r="L393" s="295"/>
      <c r="M393" s="296" t="s">
        <v>34</v>
      </c>
      <c r="N393" s="297" t="s">
        <v>49</v>
      </c>
      <c r="O393" s="48"/>
      <c r="P393" s="243">
        <f>O393*H393</f>
        <v>0</v>
      </c>
      <c r="Q393" s="243">
        <v>0.00191</v>
      </c>
      <c r="R393" s="243">
        <f>Q393*H393</f>
        <v>0.040302909999999997</v>
      </c>
      <c r="S393" s="243">
        <v>0</v>
      </c>
      <c r="T393" s="244">
        <f>S393*H393</f>
        <v>0</v>
      </c>
      <c r="AR393" s="24" t="s">
        <v>412</v>
      </c>
      <c r="AT393" s="24" t="s">
        <v>250</v>
      </c>
      <c r="AU393" s="24" t="s">
        <v>88</v>
      </c>
      <c r="AY393" s="24" t="s">
        <v>133</v>
      </c>
      <c r="BE393" s="245">
        <f>IF(N393="základní",J393,0)</f>
        <v>0</v>
      </c>
      <c r="BF393" s="245">
        <f>IF(N393="snížená",J393,0)</f>
        <v>0</v>
      </c>
      <c r="BG393" s="245">
        <f>IF(N393="zákl. přenesená",J393,0)</f>
        <v>0</v>
      </c>
      <c r="BH393" s="245">
        <f>IF(N393="sníž. přenesená",J393,0)</f>
        <v>0</v>
      </c>
      <c r="BI393" s="245">
        <f>IF(N393="nulová",J393,0)</f>
        <v>0</v>
      </c>
      <c r="BJ393" s="24" t="s">
        <v>86</v>
      </c>
      <c r="BK393" s="245">
        <f>ROUND(I393*H393,2)</f>
        <v>0</v>
      </c>
      <c r="BL393" s="24" t="s">
        <v>308</v>
      </c>
      <c r="BM393" s="24" t="s">
        <v>565</v>
      </c>
    </row>
    <row r="394" s="12" customFormat="1">
      <c r="B394" s="255"/>
      <c r="C394" s="256"/>
      <c r="D394" s="252" t="s">
        <v>210</v>
      </c>
      <c r="E394" s="256"/>
      <c r="F394" s="258" t="s">
        <v>566</v>
      </c>
      <c r="G394" s="256"/>
      <c r="H394" s="259">
        <v>21.100999999999999</v>
      </c>
      <c r="I394" s="260"/>
      <c r="J394" s="256"/>
      <c r="K394" s="256"/>
      <c r="L394" s="261"/>
      <c r="M394" s="262"/>
      <c r="N394" s="263"/>
      <c r="O394" s="263"/>
      <c r="P394" s="263"/>
      <c r="Q394" s="263"/>
      <c r="R394" s="263"/>
      <c r="S394" s="263"/>
      <c r="T394" s="264"/>
      <c r="AT394" s="265" t="s">
        <v>210</v>
      </c>
      <c r="AU394" s="265" t="s">
        <v>88</v>
      </c>
      <c r="AV394" s="12" t="s">
        <v>88</v>
      </c>
      <c r="AW394" s="12" t="s">
        <v>6</v>
      </c>
      <c r="AX394" s="12" t="s">
        <v>86</v>
      </c>
      <c r="AY394" s="265" t="s">
        <v>133</v>
      </c>
    </row>
    <row r="395" s="1" customFormat="1" ht="38.25" customHeight="1">
      <c r="B395" s="47"/>
      <c r="C395" s="234" t="s">
        <v>567</v>
      </c>
      <c r="D395" s="234" t="s">
        <v>136</v>
      </c>
      <c r="E395" s="235" t="s">
        <v>568</v>
      </c>
      <c r="F395" s="236" t="s">
        <v>569</v>
      </c>
      <c r="G395" s="237" t="s">
        <v>244</v>
      </c>
      <c r="H395" s="238">
        <v>0.96799999999999997</v>
      </c>
      <c r="I395" s="239"/>
      <c r="J395" s="240">
        <f>ROUND(I395*H395,2)</f>
        <v>0</v>
      </c>
      <c r="K395" s="236" t="s">
        <v>139</v>
      </c>
      <c r="L395" s="73"/>
      <c r="M395" s="241" t="s">
        <v>34</v>
      </c>
      <c r="N395" s="242" t="s">
        <v>49</v>
      </c>
      <c r="O395" s="48"/>
      <c r="P395" s="243">
        <f>O395*H395</f>
        <v>0</v>
      </c>
      <c r="Q395" s="243">
        <v>0</v>
      </c>
      <c r="R395" s="243">
        <f>Q395*H395</f>
        <v>0</v>
      </c>
      <c r="S395" s="243">
        <v>0</v>
      </c>
      <c r="T395" s="244">
        <f>S395*H395</f>
        <v>0</v>
      </c>
      <c r="AR395" s="24" t="s">
        <v>308</v>
      </c>
      <c r="AT395" s="24" t="s">
        <v>136</v>
      </c>
      <c r="AU395" s="24" t="s">
        <v>88</v>
      </c>
      <c r="AY395" s="24" t="s">
        <v>133</v>
      </c>
      <c r="BE395" s="245">
        <f>IF(N395="základní",J395,0)</f>
        <v>0</v>
      </c>
      <c r="BF395" s="245">
        <f>IF(N395="snížená",J395,0)</f>
        <v>0</v>
      </c>
      <c r="BG395" s="245">
        <f>IF(N395="zákl. přenesená",J395,0)</f>
        <v>0</v>
      </c>
      <c r="BH395" s="245">
        <f>IF(N395="sníž. přenesená",J395,0)</f>
        <v>0</v>
      </c>
      <c r="BI395" s="245">
        <f>IF(N395="nulová",J395,0)</f>
        <v>0</v>
      </c>
      <c r="BJ395" s="24" t="s">
        <v>86</v>
      </c>
      <c r="BK395" s="245">
        <f>ROUND(I395*H395,2)</f>
        <v>0</v>
      </c>
      <c r="BL395" s="24" t="s">
        <v>308</v>
      </c>
      <c r="BM395" s="24" t="s">
        <v>570</v>
      </c>
    </row>
    <row r="396" s="1" customFormat="1">
      <c r="B396" s="47"/>
      <c r="C396" s="75"/>
      <c r="D396" s="252" t="s">
        <v>208</v>
      </c>
      <c r="E396" s="75"/>
      <c r="F396" s="253" t="s">
        <v>571</v>
      </c>
      <c r="G396" s="75"/>
      <c r="H396" s="75"/>
      <c r="I396" s="204"/>
      <c r="J396" s="75"/>
      <c r="K396" s="75"/>
      <c r="L396" s="73"/>
      <c r="M396" s="254"/>
      <c r="N396" s="48"/>
      <c r="O396" s="48"/>
      <c r="P396" s="48"/>
      <c r="Q396" s="48"/>
      <c r="R396" s="48"/>
      <c r="S396" s="48"/>
      <c r="T396" s="96"/>
      <c r="AT396" s="24" t="s">
        <v>208</v>
      </c>
      <c r="AU396" s="24" t="s">
        <v>88</v>
      </c>
    </row>
    <row r="397" s="11" customFormat="1" ht="29.88" customHeight="1">
      <c r="B397" s="218"/>
      <c r="C397" s="219"/>
      <c r="D397" s="220" t="s">
        <v>77</v>
      </c>
      <c r="E397" s="232" t="s">
        <v>572</v>
      </c>
      <c r="F397" s="232" t="s">
        <v>573</v>
      </c>
      <c r="G397" s="219"/>
      <c r="H397" s="219"/>
      <c r="I397" s="222"/>
      <c r="J397" s="233">
        <f>BK397</f>
        <v>0</v>
      </c>
      <c r="K397" s="219"/>
      <c r="L397" s="224"/>
      <c r="M397" s="225"/>
      <c r="N397" s="226"/>
      <c r="O397" s="226"/>
      <c r="P397" s="227">
        <f>SUM(P398:P461)</f>
        <v>0</v>
      </c>
      <c r="Q397" s="226"/>
      <c r="R397" s="227">
        <f>SUM(R398:R461)</f>
        <v>2.3323548999999999</v>
      </c>
      <c r="S397" s="226"/>
      <c r="T397" s="228">
        <f>SUM(T398:T461)</f>
        <v>0</v>
      </c>
      <c r="AR397" s="229" t="s">
        <v>88</v>
      </c>
      <c r="AT397" s="230" t="s">
        <v>77</v>
      </c>
      <c r="AU397" s="230" t="s">
        <v>86</v>
      </c>
      <c r="AY397" s="229" t="s">
        <v>133</v>
      </c>
      <c r="BK397" s="231">
        <f>SUM(BK398:BK461)</f>
        <v>0</v>
      </c>
    </row>
    <row r="398" s="1" customFormat="1" ht="38.25" customHeight="1">
      <c r="B398" s="47"/>
      <c r="C398" s="234" t="s">
        <v>574</v>
      </c>
      <c r="D398" s="234" t="s">
        <v>136</v>
      </c>
      <c r="E398" s="235" t="s">
        <v>575</v>
      </c>
      <c r="F398" s="236" t="s">
        <v>576</v>
      </c>
      <c r="G398" s="237" t="s">
        <v>235</v>
      </c>
      <c r="H398" s="238">
        <v>70</v>
      </c>
      <c r="I398" s="239"/>
      <c r="J398" s="240">
        <f>ROUND(I398*H398,2)</f>
        <v>0</v>
      </c>
      <c r="K398" s="236" t="s">
        <v>139</v>
      </c>
      <c r="L398" s="73"/>
      <c r="M398" s="241" t="s">
        <v>34</v>
      </c>
      <c r="N398" s="242" t="s">
        <v>49</v>
      </c>
      <c r="O398" s="48"/>
      <c r="P398" s="243">
        <f>O398*H398</f>
        <v>0</v>
      </c>
      <c r="Q398" s="243">
        <v>0</v>
      </c>
      <c r="R398" s="243">
        <f>Q398*H398</f>
        <v>0</v>
      </c>
      <c r="S398" s="243">
        <v>0</v>
      </c>
      <c r="T398" s="244">
        <f>S398*H398</f>
        <v>0</v>
      </c>
      <c r="AR398" s="24" t="s">
        <v>308</v>
      </c>
      <c r="AT398" s="24" t="s">
        <v>136</v>
      </c>
      <c r="AU398" s="24" t="s">
        <v>88</v>
      </c>
      <c r="AY398" s="24" t="s">
        <v>133</v>
      </c>
      <c r="BE398" s="245">
        <f>IF(N398="základní",J398,0)</f>
        <v>0</v>
      </c>
      <c r="BF398" s="245">
        <f>IF(N398="snížená",J398,0)</f>
        <v>0</v>
      </c>
      <c r="BG398" s="245">
        <f>IF(N398="zákl. přenesená",J398,0)</f>
        <v>0</v>
      </c>
      <c r="BH398" s="245">
        <f>IF(N398="sníž. přenesená",J398,0)</f>
        <v>0</v>
      </c>
      <c r="BI398" s="245">
        <f>IF(N398="nulová",J398,0)</f>
        <v>0</v>
      </c>
      <c r="BJ398" s="24" t="s">
        <v>86</v>
      </c>
      <c r="BK398" s="245">
        <f>ROUND(I398*H398,2)</f>
        <v>0</v>
      </c>
      <c r="BL398" s="24" t="s">
        <v>308</v>
      </c>
      <c r="BM398" s="24" t="s">
        <v>577</v>
      </c>
    </row>
    <row r="399" s="1" customFormat="1">
      <c r="B399" s="47"/>
      <c r="C399" s="75"/>
      <c r="D399" s="252" t="s">
        <v>208</v>
      </c>
      <c r="E399" s="75"/>
      <c r="F399" s="253" t="s">
        <v>578</v>
      </c>
      <c r="G399" s="75"/>
      <c r="H399" s="75"/>
      <c r="I399" s="204"/>
      <c r="J399" s="75"/>
      <c r="K399" s="75"/>
      <c r="L399" s="73"/>
      <c r="M399" s="254"/>
      <c r="N399" s="48"/>
      <c r="O399" s="48"/>
      <c r="P399" s="48"/>
      <c r="Q399" s="48"/>
      <c r="R399" s="48"/>
      <c r="S399" s="48"/>
      <c r="T399" s="96"/>
      <c r="AT399" s="24" t="s">
        <v>208</v>
      </c>
      <c r="AU399" s="24" t="s">
        <v>88</v>
      </c>
    </row>
    <row r="400" s="12" customFormat="1">
      <c r="B400" s="255"/>
      <c r="C400" s="256"/>
      <c r="D400" s="252" t="s">
        <v>210</v>
      </c>
      <c r="E400" s="257" t="s">
        <v>34</v>
      </c>
      <c r="F400" s="258" t="s">
        <v>579</v>
      </c>
      <c r="G400" s="256"/>
      <c r="H400" s="259">
        <v>46</v>
      </c>
      <c r="I400" s="260"/>
      <c r="J400" s="256"/>
      <c r="K400" s="256"/>
      <c r="L400" s="261"/>
      <c r="M400" s="262"/>
      <c r="N400" s="263"/>
      <c r="O400" s="263"/>
      <c r="P400" s="263"/>
      <c r="Q400" s="263"/>
      <c r="R400" s="263"/>
      <c r="S400" s="263"/>
      <c r="T400" s="264"/>
      <c r="AT400" s="265" t="s">
        <v>210</v>
      </c>
      <c r="AU400" s="265" t="s">
        <v>88</v>
      </c>
      <c r="AV400" s="12" t="s">
        <v>88</v>
      </c>
      <c r="AW400" s="12" t="s">
        <v>41</v>
      </c>
      <c r="AX400" s="12" t="s">
        <v>78</v>
      </c>
      <c r="AY400" s="265" t="s">
        <v>133</v>
      </c>
    </row>
    <row r="401" s="12" customFormat="1">
      <c r="B401" s="255"/>
      <c r="C401" s="256"/>
      <c r="D401" s="252" t="s">
        <v>210</v>
      </c>
      <c r="E401" s="257" t="s">
        <v>34</v>
      </c>
      <c r="F401" s="258" t="s">
        <v>580</v>
      </c>
      <c r="G401" s="256"/>
      <c r="H401" s="259">
        <v>24</v>
      </c>
      <c r="I401" s="260"/>
      <c r="J401" s="256"/>
      <c r="K401" s="256"/>
      <c r="L401" s="261"/>
      <c r="M401" s="262"/>
      <c r="N401" s="263"/>
      <c r="O401" s="263"/>
      <c r="P401" s="263"/>
      <c r="Q401" s="263"/>
      <c r="R401" s="263"/>
      <c r="S401" s="263"/>
      <c r="T401" s="264"/>
      <c r="AT401" s="265" t="s">
        <v>210</v>
      </c>
      <c r="AU401" s="265" t="s">
        <v>88</v>
      </c>
      <c r="AV401" s="12" t="s">
        <v>88</v>
      </c>
      <c r="AW401" s="12" t="s">
        <v>41</v>
      </c>
      <c r="AX401" s="12" t="s">
        <v>78</v>
      </c>
      <c r="AY401" s="265" t="s">
        <v>133</v>
      </c>
    </row>
    <row r="402" s="13" customFormat="1">
      <c r="B402" s="266"/>
      <c r="C402" s="267"/>
      <c r="D402" s="252" t="s">
        <v>210</v>
      </c>
      <c r="E402" s="268" t="s">
        <v>34</v>
      </c>
      <c r="F402" s="269" t="s">
        <v>218</v>
      </c>
      <c r="G402" s="267"/>
      <c r="H402" s="270">
        <v>70</v>
      </c>
      <c r="I402" s="271"/>
      <c r="J402" s="267"/>
      <c r="K402" s="267"/>
      <c r="L402" s="272"/>
      <c r="M402" s="273"/>
      <c r="N402" s="274"/>
      <c r="O402" s="274"/>
      <c r="P402" s="274"/>
      <c r="Q402" s="274"/>
      <c r="R402" s="274"/>
      <c r="S402" s="274"/>
      <c r="T402" s="275"/>
      <c r="AT402" s="276" t="s">
        <v>210</v>
      </c>
      <c r="AU402" s="276" t="s">
        <v>88</v>
      </c>
      <c r="AV402" s="13" t="s">
        <v>152</v>
      </c>
      <c r="AW402" s="13" t="s">
        <v>41</v>
      </c>
      <c r="AX402" s="13" t="s">
        <v>86</v>
      </c>
      <c r="AY402" s="276" t="s">
        <v>133</v>
      </c>
    </row>
    <row r="403" s="1" customFormat="1" ht="16.5" customHeight="1">
      <c r="B403" s="47"/>
      <c r="C403" s="288" t="s">
        <v>581</v>
      </c>
      <c r="D403" s="288" t="s">
        <v>250</v>
      </c>
      <c r="E403" s="289" t="s">
        <v>582</v>
      </c>
      <c r="F403" s="290" t="s">
        <v>583</v>
      </c>
      <c r="G403" s="291" t="s">
        <v>221</v>
      </c>
      <c r="H403" s="292">
        <v>0.55400000000000005</v>
      </c>
      <c r="I403" s="293"/>
      <c r="J403" s="294">
        <f>ROUND(I403*H403,2)</f>
        <v>0</v>
      </c>
      <c r="K403" s="290" t="s">
        <v>139</v>
      </c>
      <c r="L403" s="295"/>
      <c r="M403" s="296" t="s">
        <v>34</v>
      </c>
      <c r="N403" s="297" t="s">
        <v>49</v>
      </c>
      <c r="O403" s="48"/>
      <c r="P403" s="243">
        <f>O403*H403</f>
        <v>0</v>
      </c>
      <c r="Q403" s="243">
        <v>0.55000000000000004</v>
      </c>
      <c r="R403" s="243">
        <f>Q403*H403</f>
        <v>0.30470000000000003</v>
      </c>
      <c r="S403" s="243">
        <v>0</v>
      </c>
      <c r="T403" s="244">
        <f>S403*H403</f>
        <v>0</v>
      </c>
      <c r="AR403" s="24" t="s">
        <v>412</v>
      </c>
      <c r="AT403" s="24" t="s">
        <v>250</v>
      </c>
      <c r="AU403" s="24" t="s">
        <v>88</v>
      </c>
      <c r="AY403" s="24" t="s">
        <v>133</v>
      </c>
      <c r="BE403" s="245">
        <f>IF(N403="základní",J403,0)</f>
        <v>0</v>
      </c>
      <c r="BF403" s="245">
        <f>IF(N403="snížená",J403,0)</f>
        <v>0</v>
      </c>
      <c r="BG403" s="245">
        <f>IF(N403="zákl. přenesená",J403,0)</f>
        <v>0</v>
      </c>
      <c r="BH403" s="245">
        <f>IF(N403="sníž. přenesená",J403,0)</f>
        <v>0</v>
      </c>
      <c r="BI403" s="245">
        <f>IF(N403="nulová",J403,0)</f>
        <v>0</v>
      </c>
      <c r="BJ403" s="24" t="s">
        <v>86</v>
      </c>
      <c r="BK403" s="245">
        <f>ROUND(I403*H403,2)</f>
        <v>0</v>
      </c>
      <c r="BL403" s="24" t="s">
        <v>308</v>
      </c>
      <c r="BM403" s="24" t="s">
        <v>584</v>
      </c>
    </row>
    <row r="404" s="12" customFormat="1">
      <c r="B404" s="255"/>
      <c r="C404" s="256"/>
      <c r="D404" s="252" t="s">
        <v>210</v>
      </c>
      <c r="E404" s="257" t="s">
        <v>34</v>
      </c>
      <c r="F404" s="258" t="s">
        <v>585</v>
      </c>
      <c r="G404" s="256"/>
      <c r="H404" s="259">
        <v>0.504</v>
      </c>
      <c r="I404" s="260"/>
      <c r="J404" s="256"/>
      <c r="K404" s="256"/>
      <c r="L404" s="261"/>
      <c r="M404" s="262"/>
      <c r="N404" s="263"/>
      <c r="O404" s="263"/>
      <c r="P404" s="263"/>
      <c r="Q404" s="263"/>
      <c r="R404" s="263"/>
      <c r="S404" s="263"/>
      <c r="T404" s="264"/>
      <c r="AT404" s="265" t="s">
        <v>210</v>
      </c>
      <c r="AU404" s="265" t="s">
        <v>88</v>
      </c>
      <c r="AV404" s="12" t="s">
        <v>88</v>
      </c>
      <c r="AW404" s="12" t="s">
        <v>41</v>
      </c>
      <c r="AX404" s="12" t="s">
        <v>86</v>
      </c>
      <c r="AY404" s="265" t="s">
        <v>133</v>
      </c>
    </row>
    <row r="405" s="12" customFormat="1">
      <c r="B405" s="255"/>
      <c r="C405" s="256"/>
      <c r="D405" s="252" t="s">
        <v>210</v>
      </c>
      <c r="E405" s="256"/>
      <c r="F405" s="258" t="s">
        <v>586</v>
      </c>
      <c r="G405" s="256"/>
      <c r="H405" s="259">
        <v>0.55400000000000005</v>
      </c>
      <c r="I405" s="260"/>
      <c r="J405" s="256"/>
      <c r="K405" s="256"/>
      <c r="L405" s="261"/>
      <c r="M405" s="262"/>
      <c r="N405" s="263"/>
      <c r="O405" s="263"/>
      <c r="P405" s="263"/>
      <c r="Q405" s="263"/>
      <c r="R405" s="263"/>
      <c r="S405" s="263"/>
      <c r="T405" s="264"/>
      <c r="AT405" s="265" t="s">
        <v>210</v>
      </c>
      <c r="AU405" s="265" t="s">
        <v>88</v>
      </c>
      <c r="AV405" s="12" t="s">
        <v>88</v>
      </c>
      <c r="AW405" s="12" t="s">
        <v>6</v>
      </c>
      <c r="AX405" s="12" t="s">
        <v>86</v>
      </c>
      <c r="AY405" s="265" t="s">
        <v>133</v>
      </c>
    </row>
    <row r="406" s="1" customFormat="1" ht="38.25" customHeight="1">
      <c r="B406" s="47"/>
      <c r="C406" s="234" t="s">
        <v>587</v>
      </c>
      <c r="D406" s="234" t="s">
        <v>136</v>
      </c>
      <c r="E406" s="235" t="s">
        <v>588</v>
      </c>
      <c r="F406" s="236" t="s">
        <v>589</v>
      </c>
      <c r="G406" s="237" t="s">
        <v>235</v>
      </c>
      <c r="H406" s="238">
        <v>58</v>
      </c>
      <c r="I406" s="239"/>
      <c r="J406" s="240">
        <f>ROUND(I406*H406,2)</f>
        <v>0</v>
      </c>
      <c r="K406" s="236" t="s">
        <v>139</v>
      </c>
      <c r="L406" s="73"/>
      <c r="M406" s="241" t="s">
        <v>34</v>
      </c>
      <c r="N406" s="242" t="s">
        <v>49</v>
      </c>
      <c r="O406" s="48"/>
      <c r="P406" s="243">
        <f>O406*H406</f>
        <v>0</v>
      </c>
      <c r="Q406" s="243">
        <v>0</v>
      </c>
      <c r="R406" s="243">
        <f>Q406*H406</f>
        <v>0</v>
      </c>
      <c r="S406" s="243">
        <v>0</v>
      </c>
      <c r="T406" s="244">
        <f>S406*H406</f>
        <v>0</v>
      </c>
      <c r="AR406" s="24" t="s">
        <v>308</v>
      </c>
      <c r="AT406" s="24" t="s">
        <v>136</v>
      </c>
      <c r="AU406" s="24" t="s">
        <v>88</v>
      </c>
      <c r="AY406" s="24" t="s">
        <v>133</v>
      </c>
      <c r="BE406" s="245">
        <f>IF(N406="základní",J406,0)</f>
        <v>0</v>
      </c>
      <c r="BF406" s="245">
        <f>IF(N406="snížená",J406,0)</f>
        <v>0</v>
      </c>
      <c r="BG406" s="245">
        <f>IF(N406="zákl. přenesená",J406,0)</f>
        <v>0</v>
      </c>
      <c r="BH406" s="245">
        <f>IF(N406="sníž. přenesená",J406,0)</f>
        <v>0</v>
      </c>
      <c r="BI406" s="245">
        <f>IF(N406="nulová",J406,0)</f>
        <v>0</v>
      </c>
      <c r="BJ406" s="24" t="s">
        <v>86</v>
      </c>
      <c r="BK406" s="245">
        <f>ROUND(I406*H406,2)</f>
        <v>0</v>
      </c>
      <c r="BL406" s="24" t="s">
        <v>308</v>
      </c>
      <c r="BM406" s="24" t="s">
        <v>590</v>
      </c>
    </row>
    <row r="407" s="1" customFormat="1">
      <c r="B407" s="47"/>
      <c r="C407" s="75"/>
      <c r="D407" s="252" t="s">
        <v>208</v>
      </c>
      <c r="E407" s="75"/>
      <c r="F407" s="253" t="s">
        <v>578</v>
      </c>
      <c r="G407" s="75"/>
      <c r="H407" s="75"/>
      <c r="I407" s="204"/>
      <c r="J407" s="75"/>
      <c r="K407" s="75"/>
      <c r="L407" s="73"/>
      <c r="M407" s="254"/>
      <c r="N407" s="48"/>
      <c r="O407" s="48"/>
      <c r="P407" s="48"/>
      <c r="Q407" s="48"/>
      <c r="R407" s="48"/>
      <c r="S407" s="48"/>
      <c r="T407" s="96"/>
      <c r="AT407" s="24" t="s">
        <v>208</v>
      </c>
      <c r="AU407" s="24" t="s">
        <v>88</v>
      </c>
    </row>
    <row r="408" s="12" customFormat="1">
      <c r="B408" s="255"/>
      <c r="C408" s="256"/>
      <c r="D408" s="252" t="s">
        <v>210</v>
      </c>
      <c r="E408" s="257" t="s">
        <v>34</v>
      </c>
      <c r="F408" s="258" t="s">
        <v>591</v>
      </c>
      <c r="G408" s="256"/>
      <c r="H408" s="259">
        <v>27.5</v>
      </c>
      <c r="I408" s="260"/>
      <c r="J408" s="256"/>
      <c r="K408" s="256"/>
      <c r="L408" s="261"/>
      <c r="M408" s="262"/>
      <c r="N408" s="263"/>
      <c r="O408" s="263"/>
      <c r="P408" s="263"/>
      <c r="Q408" s="263"/>
      <c r="R408" s="263"/>
      <c r="S408" s="263"/>
      <c r="T408" s="264"/>
      <c r="AT408" s="265" t="s">
        <v>210</v>
      </c>
      <c r="AU408" s="265" t="s">
        <v>88</v>
      </c>
      <c r="AV408" s="12" t="s">
        <v>88</v>
      </c>
      <c r="AW408" s="12" t="s">
        <v>41</v>
      </c>
      <c r="AX408" s="12" t="s">
        <v>78</v>
      </c>
      <c r="AY408" s="265" t="s">
        <v>133</v>
      </c>
    </row>
    <row r="409" s="12" customFormat="1">
      <c r="B409" s="255"/>
      <c r="C409" s="256"/>
      <c r="D409" s="252" t="s">
        <v>210</v>
      </c>
      <c r="E409" s="257" t="s">
        <v>34</v>
      </c>
      <c r="F409" s="258" t="s">
        <v>592</v>
      </c>
      <c r="G409" s="256"/>
      <c r="H409" s="259">
        <v>3.3999999999999999</v>
      </c>
      <c r="I409" s="260"/>
      <c r="J409" s="256"/>
      <c r="K409" s="256"/>
      <c r="L409" s="261"/>
      <c r="M409" s="262"/>
      <c r="N409" s="263"/>
      <c r="O409" s="263"/>
      <c r="P409" s="263"/>
      <c r="Q409" s="263"/>
      <c r="R409" s="263"/>
      <c r="S409" s="263"/>
      <c r="T409" s="264"/>
      <c r="AT409" s="265" t="s">
        <v>210</v>
      </c>
      <c r="AU409" s="265" t="s">
        <v>88</v>
      </c>
      <c r="AV409" s="12" t="s">
        <v>88</v>
      </c>
      <c r="AW409" s="12" t="s">
        <v>41</v>
      </c>
      <c r="AX409" s="12" t="s">
        <v>78</v>
      </c>
      <c r="AY409" s="265" t="s">
        <v>133</v>
      </c>
    </row>
    <row r="410" s="12" customFormat="1">
      <c r="B410" s="255"/>
      <c r="C410" s="256"/>
      <c r="D410" s="252" t="s">
        <v>210</v>
      </c>
      <c r="E410" s="257" t="s">
        <v>34</v>
      </c>
      <c r="F410" s="258" t="s">
        <v>593</v>
      </c>
      <c r="G410" s="256"/>
      <c r="H410" s="259">
        <v>7.5</v>
      </c>
      <c r="I410" s="260"/>
      <c r="J410" s="256"/>
      <c r="K410" s="256"/>
      <c r="L410" s="261"/>
      <c r="M410" s="262"/>
      <c r="N410" s="263"/>
      <c r="O410" s="263"/>
      <c r="P410" s="263"/>
      <c r="Q410" s="263"/>
      <c r="R410" s="263"/>
      <c r="S410" s="263"/>
      <c r="T410" s="264"/>
      <c r="AT410" s="265" t="s">
        <v>210</v>
      </c>
      <c r="AU410" s="265" t="s">
        <v>88</v>
      </c>
      <c r="AV410" s="12" t="s">
        <v>88</v>
      </c>
      <c r="AW410" s="12" t="s">
        <v>41</v>
      </c>
      <c r="AX410" s="12" t="s">
        <v>78</v>
      </c>
      <c r="AY410" s="265" t="s">
        <v>133</v>
      </c>
    </row>
    <row r="411" s="12" customFormat="1">
      <c r="B411" s="255"/>
      <c r="C411" s="256"/>
      <c r="D411" s="252" t="s">
        <v>210</v>
      </c>
      <c r="E411" s="257" t="s">
        <v>34</v>
      </c>
      <c r="F411" s="258" t="s">
        <v>594</v>
      </c>
      <c r="G411" s="256"/>
      <c r="H411" s="259">
        <v>14.4</v>
      </c>
      <c r="I411" s="260"/>
      <c r="J411" s="256"/>
      <c r="K411" s="256"/>
      <c r="L411" s="261"/>
      <c r="M411" s="262"/>
      <c r="N411" s="263"/>
      <c r="O411" s="263"/>
      <c r="P411" s="263"/>
      <c r="Q411" s="263"/>
      <c r="R411" s="263"/>
      <c r="S411" s="263"/>
      <c r="T411" s="264"/>
      <c r="AT411" s="265" t="s">
        <v>210</v>
      </c>
      <c r="AU411" s="265" t="s">
        <v>88</v>
      </c>
      <c r="AV411" s="12" t="s">
        <v>88</v>
      </c>
      <c r="AW411" s="12" t="s">
        <v>41</v>
      </c>
      <c r="AX411" s="12" t="s">
        <v>78</v>
      </c>
      <c r="AY411" s="265" t="s">
        <v>133</v>
      </c>
    </row>
    <row r="412" s="12" customFormat="1">
      <c r="B412" s="255"/>
      <c r="C412" s="256"/>
      <c r="D412" s="252" t="s">
        <v>210</v>
      </c>
      <c r="E412" s="257" t="s">
        <v>34</v>
      </c>
      <c r="F412" s="258" t="s">
        <v>595</v>
      </c>
      <c r="G412" s="256"/>
      <c r="H412" s="259">
        <v>2.2000000000000002</v>
      </c>
      <c r="I412" s="260"/>
      <c r="J412" s="256"/>
      <c r="K412" s="256"/>
      <c r="L412" s="261"/>
      <c r="M412" s="262"/>
      <c r="N412" s="263"/>
      <c r="O412" s="263"/>
      <c r="P412" s="263"/>
      <c r="Q412" s="263"/>
      <c r="R412" s="263"/>
      <c r="S412" s="263"/>
      <c r="T412" s="264"/>
      <c r="AT412" s="265" t="s">
        <v>210</v>
      </c>
      <c r="AU412" s="265" t="s">
        <v>88</v>
      </c>
      <c r="AV412" s="12" t="s">
        <v>88</v>
      </c>
      <c r="AW412" s="12" t="s">
        <v>41</v>
      </c>
      <c r="AX412" s="12" t="s">
        <v>78</v>
      </c>
      <c r="AY412" s="265" t="s">
        <v>133</v>
      </c>
    </row>
    <row r="413" s="12" customFormat="1">
      <c r="B413" s="255"/>
      <c r="C413" s="256"/>
      <c r="D413" s="252" t="s">
        <v>210</v>
      </c>
      <c r="E413" s="257" t="s">
        <v>34</v>
      </c>
      <c r="F413" s="258" t="s">
        <v>596</v>
      </c>
      <c r="G413" s="256"/>
      <c r="H413" s="259">
        <v>3</v>
      </c>
      <c r="I413" s="260"/>
      <c r="J413" s="256"/>
      <c r="K413" s="256"/>
      <c r="L413" s="261"/>
      <c r="M413" s="262"/>
      <c r="N413" s="263"/>
      <c r="O413" s="263"/>
      <c r="P413" s="263"/>
      <c r="Q413" s="263"/>
      <c r="R413" s="263"/>
      <c r="S413" s="263"/>
      <c r="T413" s="264"/>
      <c r="AT413" s="265" t="s">
        <v>210</v>
      </c>
      <c r="AU413" s="265" t="s">
        <v>88</v>
      </c>
      <c r="AV413" s="12" t="s">
        <v>88</v>
      </c>
      <c r="AW413" s="12" t="s">
        <v>41</v>
      </c>
      <c r="AX413" s="12" t="s">
        <v>78</v>
      </c>
      <c r="AY413" s="265" t="s">
        <v>133</v>
      </c>
    </row>
    <row r="414" s="13" customFormat="1">
      <c r="B414" s="266"/>
      <c r="C414" s="267"/>
      <c r="D414" s="252" t="s">
        <v>210</v>
      </c>
      <c r="E414" s="268" t="s">
        <v>34</v>
      </c>
      <c r="F414" s="269" t="s">
        <v>218</v>
      </c>
      <c r="G414" s="267"/>
      <c r="H414" s="270">
        <v>58</v>
      </c>
      <c r="I414" s="271"/>
      <c r="J414" s="267"/>
      <c r="K414" s="267"/>
      <c r="L414" s="272"/>
      <c r="M414" s="273"/>
      <c r="N414" s="274"/>
      <c r="O414" s="274"/>
      <c r="P414" s="274"/>
      <c r="Q414" s="274"/>
      <c r="R414" s="274"/>
      <c r="S414" s="274"/>
      <c r="T414" s="275"/>
      <c r="AT414" s="276" t="s">
        <v>210</v>
      </c>
      <c r="AU414" s="276" t="s">
        <v>88</v>
      </c>
      <c r="AV414" s="13" t="s">
        <v>152</v>
      </c>
      <c r="AW414" s="13" t="s">
        <v>41</v>
      </c>
      <c r="AX414" s="13" t="s">
        <v>86</v>
      </c>
      <c r="AY414" s="276" t="s">
        <v>133</v>
      </c>
    </row>
    <row r="415" s="1" customFormat="1" ht="16.5" customHeight="1">
      <c r="B415" s="47"/>
      <c r="C415" s="288" t="s">
        <v>597</v>
      </c>
      <c r="D415" s="288" t="s">
        <v>250</v>
      </c>
      <c r="E415" s="289" t="s">
        <v>598</v>
      </c>
      <c r="F415" s="290" t="s">
        <v>599</v>
      </c>
      <c r="G415" s="291" t="s">
        <v>221</v>
      </c>
      <c r="H415" s="292">
        <v>0.81999999999999995</v>
      </c>
      <c r="I415" s="293"/>
      <c r="J415" s="294">
        <f>ROUND(I415*H415,2)</f>
        <v>0</v>
      </c>
      <c r="K415" s="290" t="s">
        <v>139</v>
      </c>
      <c r="L415" s="295"/>
      <c r="M415" s="296" t="s">
        <v>34</v>
      </c>
      <c r="N415" s="297" t="s">
        <v>49</v>
      </c>
      <c r="O415" s="48"/>
      <c r="P415" s="243">
        <f>O415*H415</f>
        <v>0</v>
      </c>
      <c r="Q415" s="243">
        <v>0.55000000000000004</v>
      </c>
      <c r="R415" s="243">
        <f>Q415*H415</f>
        <v>0.45100000000000001</v>
      </c>
      <c r="S415" s="243">
        <v>0</v>
      </c>
      <c r="T415" s="244">
        <f>S415*H415</f>
        <v>0</v>
      </c>
      <c r="AR415" s="24" t="s">
        <v>412</v>
      </c>
      <c r="AT415" s="24" t="s">
        <v>250</v>
      </c>
      <c r="AU415" s="24" t="s">
        <v>88</v>
      </c>
      <c r="AY415" s="24" t="s">
        <v>133</v>
      </c>
      <c r="BE415" s="245">
        <f>IF(N415="základní",J415,0)</f>
        <v>0</v>
      </c>
      <c r="BF415" s="245">
        <f>IF(N415="snížená",J415,0)</f>
        <v>0</v>
      </c>
      <c r="BG415" s="245">
        <f>IF(N415="zákl. přenesená",J415,0)</f>
        <v>0</v>
      </c>
      <c r="BH415" s="245">
        <f>IF(N415="sníž. přenesená",J415,0)</f>
        <v>0</v>
      </c>
      <c r="BI415" s="245">
        <f>IF(N415="nulová",J415,0)</f>
        <v>0</v>
      </c>
      <c r="BJ415" s="24" t="s">
        <v>86</v>
      </c>
      <c r="BK415" s="245">
        <f>ROUND(I415*H415,2)</f>
        <v>0</v>
      </c>
      <c r="BL415" s="24" t="s">
        <v>308</v>
      </c>
      <c r="BM415" s="24" t="s">
        <v>600</v>
      </c>
    </row>
    <row r="416" s="12" customFormat="1">
      <c r="B416" s="255"/>
      <c r="C416" s="256"/>
      <c r="D416" s="252" t="s">
        <v>210</v>
      </c>
      <c r="E416" s="257" t="s">
        <v>34</v>
      </c>
      <c r="F416" s="258" t="s">
        <v>601</v>
      </c>
      <c r="G416" s="256"/>
      <c r="H416" s="259">
        <v>0.495</v>
      </c>
      <c r="I416" s="260"/>
      <c r="J416" s="256"/>
      <c r="K416" s="256"/>
      <c r="L416" s="261"/>
      <c r="M416" s="262"/>
      <c r="N416" s="263"/>
      <c r="O416" s="263"/>
      <c r="P416" s="263"/>
      <c r="Q416" s="263"/>
      <c r="R416" s="263"/>
      <c r="S416" s="263"/>
      <c r="T416" s="264"/>
      <c r="AT416" s="265" t="s">
        <v>210</v>
      </c>
      <c r="AU416" s="265" t="s">
        <v>88</v>
      </c>
      <c r="AV416" s="12" t="s">
        <v>88</v>
      </c>
      <c r="AW416" s="12" t="s">
        <v>41</v>
      </c>
      <c r="AX416" s="12" t="s">
        <v>78</v>
      </c>
      <c r="AY416" s="265" t="s">
        <v>133</v>
      </c>
    </row>
    <row r="417" s="12" customFormat="1">
      <c r="B417" s="255"/>
      <c r="C417" s="256"/>
      <c r="D417" s="252" t="s">
        <v>210</v>
      </c>
      <c r="E417" s="257" t="s">
        <v>34</v>
      </c>
      <c r="F417" s="258" t="s">
        <v>602</v>
      </c>
      <c r="G417" s="256"/>
      <c r="H417" s="259">
        <v>0.060999999999999999</v>
      </c>
      <c r="I417" s="260"/>
      <c r="J417" s="256"/>
      <c r="K417" s="256"/>
      <c r="L417" s="261"/>
      <c r="M417" s="262"/>
      <c r="N417" s="263"/>
      <c r="O417" s="263"/>
      <c r="P417" s="263"/>
      <c r="Q417" s="263"/>
      <c r="R417" s="263"/>
      <c r="S417" s="263"/>
      <c r="T417" s="264"/>
      <c r="AT417" s="265" t="s">
        <v>210</v>
      </c>
      <c r="AU417" s="265" t="s">
        <v>88</v>
      </c>
      <c r="AV417" s="12" t="s">
        <v>88</v>
      </c>
      <c r="AW417" s="12" t="s">
        <v>41</v>
      </c>
      <c r="AX417" s="12" t="s">
        <v>78</v>
      </c>
      <c r="AY417" s="265" t="s">
        <v>133</v>
      </c>
    </row>
    <row r="418" s="12" customFormat="1">
      <c r="B418" s="255"/>
      <c r="C418" s="256"/>
      <c r="D418" s="252" t="s">
        <v>210</v>
      </c>
      <c r="E418" s="257" t="s">
        <v>34</v>
      </c>
      <c r="F418" s="258" t="s">
        <v>603</v>
      </c>
      <c r="G418" s="256"/>
      <c r="H418" s="259">
        <v>0.104</v>
      </c>
      <c r="I418" s="260"/>
      <c r="J418" s="256"/>
      <c r="K418" s="256"/>
      <c r="L418" s="261"/>
      <c r="M418" s="262"/>
      <c r="N418" s="263"/>
      <c r="O418" s="263"/>
      <c r="P418" s="263"/>
      <c r="Q418" s="263"/>
      <c r="R418" s="263"/>
      <c r="S418" s="263"/>
      <c r="T418" s="264"/>
      <c r="AT418" s="265" t="s">
        <v>210</v>
      </c>
      <c r="AU418" s="265" t="s">
        <v>88</v>
      </c>
      <c r="AV418" s="12" t="s">
        <v>88</v>
      </c>
      <c r="AW418" s="12" t="s">
        <v>41</v>
      </c>
      <c r="AX418" s="12" t="s">
        <v>78</v>
      </c>
      <c r="AY418" s="265" t="s">
        <v>133</v>
      </c>
    </row>
    <row r="419" s="12" customFormat="1">
      <c r="B419" s="255"/>
      <c r="C419" s="256"/>
      <c r="D419" s="252" t="s">
        <v>210</v>
      </c>
      <c r="E419" s="257" t="s">
        <v>34</v>
      </c>
      <c r="F419" s="258" t="s">
        <v>604</v>
      </c>
      <c r="G419" s="256"/>
      <c r="H419" s="259">
        <v>0.040000000000000001</v>
      </c>
      <c r="I419" s="260"/>
      <c r="J419" s="256"/>
      <c r="K419" s="256"/>
      <c r="L419" s="261"/>
      <c r="M419" s="262"/>
      <c r="N419" s="263"/>
      <c r="O419" s="263"/>
      <c r="P419" s="263"/>
      <c r="Q419" s="263"/>
      <c r="R419" s="263"/>
      <c r="S419" s="263"/>
      <c r="T419" s="264"/>
      <c r="AT419" s="265" t="s">
        <v>210</v>
      </c>
      <c r="AU419" s="265" t="s">
        <v>88</v>
      </c>
      <c r="AV419" s="12" t="s">
        <v>88</v>
      </c>
      <c r="AW419" s="12" t="s">
        <v>41</v>
      </c>
      <c r="AX419" s="12" t="s">
        <v>78</v>
      </c>
      <c r="AY419" s="265" t="s">
        <v>133</v>
      </c>
    </row>
    <row r="420" s="12" customFormat="1">
      <c r="B420" s="255"/>
      <c r="C420" s="256"/>
      <c r="D420" s="252" t="s">
        <v>210</v>
      </c>
      <c r="E420" s="257" t="s">
        <v>34</v>
      </c>
      <c r="F420" s="258" t="s">
        <v>605</v>
      </c>
      <c r="G420" s="256"/>
      <c r="H420" s="259">
        <v>0.044999999999999998</v>
      </c>
      <c r="I420" s="260"/>
      <c r="J420" s="256"/>
      <c r="K420" s="256"/>
      <c r="L420" s="261"/>
      <c r="M420" s="262"/>
      <c r="N420" s="263"/>
      <c r="O420" s="263"/>
      <c r="P420" s="263"/>
      <c r="Q420" s="263"/>
      <c r="R420" s="263"/>
      <c r="S420" s="263"/>
      <c r="T420" s="264"/>
      <c r="AT420" s="265" t="s">
        <v>210</v>
      </c>
      <c r="AU420" s="265" t="s">
        <v>88</v>
      </c>
      <c r="AV420" s="12" t="s">
        <v>88</v>
      </c>
      <c r="AW420" s="12" t="s">
        <v>41</v>
      </c>
      <c r="AX420" s="12" t="s">
        <v>78</v>
      </c>
      <c r="AY420" s="265" t="s">
        <v>133</v>
      </c>
    </row>
    <row r="421" s="13" customFormat="1">
      <c r="B421" s="266"/>
      <c r="C421" s="267"/>
      <c r="D421" s="252" t="s">
        <v>210</v>
      </c>
      <c r="E421" s="268" t="s">
        <v>34</v>
      </c>
      <c r="F421" s="269" t="s">
        <v>218</v>
      </c>
      <c r="G421" s="267"/>
      <c r="H421" s="270">
        <v>0.745</v>
      </c>
      <c r="I421" s="271"/>
      <c r="J421" s="267"/>
      <c r="K421" s="267"/>
      <c r="L421" s="272"/>
      <c r="M421" s="273"/>
      <c r="N421" s="274"/>
      <c r="O421" s="274"/>
      <c r="P421" s="274"/>
      <c r="Q421" s="274"/>
      <c r="R421" s="274"/>
      <c r="S421" s="274"/>
      <c r="T421" s="275"/>
      <c r="AT421" s="276" t="s">
        <v>210</v>
      </c>
      <c r="AU421" s="276" t="s">
        <v>88</v>
      </c>
      <c r="AV421" s="13" t="s">
        <v>152</v>
      </c>
      <c r="AW421" s="13" t="s">
        <v>41</v>
      </c>
      <c r="AX421" s="13" t="s">
        <v>86</v>
      </c>
      <c r="AY421" s="276" t="s">
        <v>133</v>
      </c>
    </row>
    <row r="422" s="12" customFormat="1">
      <c r="B422" s="255"/>
      <c r="C422" s="256"/>
      <c r="D422" s="252" t="s">
        <v>210</v>
      </c>
      <c r="E422" s="256"/>
      <c r="F422" s="258" t="s">
        <v>606</v>
      </c>
      <c r="G422" s="256"/>
      <c r="H422" s="259">
        <v>0.81999999999999995</v>
      </c>
      <c r="I422" s="260"/>
      <c r="J422" s="256"/>
      <c r="K422" s="256"/>
      <c r="L422" s="261"/>
      <c r="M422" s="262"/>
      <c r="N422" s="263"/>
      <c r="O422" s="263"/>
      <c r="P422" s="263"/>
      <c r="Q422" s="263"/>
      <c r="R422" s="263"/>
      <c r="S422" s="263"/>
      <c r="T422" s="264"/>
      <c r="AT422" s="265" t="s">
        <v>210</v>
      </c>
      <c r="AU422" s="265" t="s">
        <v>88</v>
      </c>
      <c r="AV422" s="12" t="s">
        <v>88</v>
      </c>
      <c r="AW422" s="12" t="s">
        <v>6</v>
      </c>
      <c r="AX422" s="12" t="s">
        <v>86</v>
      </c>
      <c r="AY422" s="265" t="s">
        <v>133</v>
      </c>
    </row>
    <row r="423" s="1" customFormat="1" ht="16.5" customHeight="1">
      <c r="B423" s="47"/>
      <c r="C423" s="288" t="s">
        <v>607</v>
      </c>
      <c r="D423" s="288" t="s">
        <v>250</v>
      </c>
      <c r="E423" s="289" t="s">
        <v>608</v>
      </c>
      <c r="F423" s="290" t="s">
        <v>609</v>
      </c>
      <c r="G423" s="291" t="s">
        <v>221</v>
      </c>
      <c r="H423" s="292">
        <v>0.25900000000000001</v>
      </c>
      <c r="I423" s="293"/>
      <c r="J423" s="294">
        <f>ROUND(I423*H423,2)</f>
        <v>0</v>
      </c>
      <c r="K423" s="290" t="s">
        <v>139</v>
      </c>
      <c r="L423" s="295"/>
      <c r="M423" s="296" t="s">
        <v>34</v>
      </c>
      <c r="N423" s="297" t="s">
        <v>49</v>
      </c>
      <c r="O423" s="48"/>
      <c r="P423" s="243">
        <f>O423*H423</f>
        <v>0</v>
      </c>
      <c r="Q423" s="243">
        <v>0.55000000000000004</v>
      </c>
      <c r="R423" s="243">
        <f>Q423*H423</f>
        <v>0.14245000000000002</v>
      </c>
      <c r="S423" s="243">
        <v>0</v>
      </c>
      <c r="T423" s="244">
        <f>S423*H423</f>
        <v>0</v>
      </c>
      <c r="AR423" s="24" t="s">
        <v>412</v>
      </c>
      <c r="AT423" s="24" t="s">
        <v>250</v>
      </c>
      <c r="AU423" s="24" t="s">
        <v>88</v>
      </c>
      <c r="AY423" s="24" t="s">
        <v>133</v>
      </c>
      <c r="BE423" s="245">
        <f>IF(N423="základní",J423,0)</f>
        <v>0</v>
      </c>
      <c r="BF423" s="245">
        <f>IF(N423="snížená",J423,0)</f>
        <v>0</v>
      </c>
      <c r="BG423" s="245">
        <f>IF(N423="zákl. přenesená",J423,0)</f>
        <v>0</v>
      </c>
      <c r="BH423" s="245">
        <f>IF(N423="sníž. přenesená",J423,0)</f>
        <v>0</v>
      </c>
      <c r="BI423" s="245">
        <f>IF(N423="nulová",J423,0)</f>
        <v>0</v>
      </c>
      <c r="BJ423" s="24" t="s">
        <v>86</v>
      </c>
      <c r="BK423" s="245">
        <f>ROUND(I423*H423,2)</f>
        <v>0</v>
      </c>
      <c r="BL423" s="24" t="s">
        <v>308</v>
      </c>
      <c r="BM423" s="24" t="s">
        <v>610</v>
      </c>
    </row>
    <row r="424" s="12" customFormat="1">
      <c r="B424" s="255"/>
      <c r="C424" s="256"/>
      <c r="D424" s="252" t="s">
        <v>210</v>
      </c>
      <c r="E424" s="257" t="s">
        <v>34</v>
      </c>
      <c r="F424" s="258" t="s">
        <v>611</v>
      </c>
      <c r="G424" s="256"/>
      <c r="H424" s="259">
        <v>0.25900000000000001</v>
      </c>
      <c r="I424" s="260"/>
      <c r="J424" s="256"/>
      <c r="K424" s="256"/>
      <c r="L424" s="261"/>
      <c r="M424" s="262"/>
      <c r="N424" s="263"/>
      <c r="O424" s="263"/>
      <c r="P424" s="263"/>
      <c r="Q424" s="263"/>
      <c r="R424" s="263"/>
      <c r="S424" s="263"/>
      <c r="T424" s="264"/>
      <c r="AT424" s="265" t="s">
        <v>210</v>
      </c>
      <c r="AU424" s="265" t="s">
        <v>88</v>
      </c>
      <c r="AV424" s="12" t="s">
        <v>88</v>
      </c>
      <c r="AW424" s="12" t="s">
        <v>41</v>
      </c>
      <c r="AX424" s="12" t="s">
        <v>86</v>
      </c>
      <c r="AY424" s="265" t="s">
        <v>133</v>
      </c>
    </row>
    <row r="425" s="1" customFormat="1" ht="38.25" customHeight="1">
      <c r="B425" s="47"/>
      <c r="C425" s="234" t="s">
        <v>612</v>
      </c>
      <c r="D425" s="234" t="s">
        <v>136</v>
      </c>
      <c r="E425" s="235" t="s">
        <v>613</v>
      </c>
      <c r="F425" s="236" t="s">
        <v>614</v>
      </c>
      <c r="G425" s="237" t="s">
        <v>235</v>
      </c>
      <c r="H425" s="238">
        <v>3</v>
      </c>
      <c r="I425" s="239"/>
      <c r="J425" s="240">
        <f>ROUND(I425*H425,2)</f>
        <v>0</v>
      </c>
      <c r="K425" s="236" t="s">
        <v>139</v>
      </c>
      <c r="L425" s="73"/>
      <c r="M425" s="241" t="s">
        <v>34</v>
      </c>
      <c r="N425" s="242" t="s">
        <v>49</v>
      </c>
      <c r="O425" s="48"/>
      <c r="P425" s="243">
        <f>O425*H425</f>
        <v>0</v>
      </c>
      <c r="Q425" s="243">
        <v>0</v>
      </c>
      <c r="R425" s="243">
        <f>Q425*H425</f>
        <v>0</v>
      </c>
      <c r="S425" s="243">
        <v>0</v>
      </c>
      <c r="T425" s="244">
        <f>S425*H425</f>
        <v>0</v>
      </c>
      <c r="AR425" s="24" t="s">
        <v>308</v>
      </c>
      <c r="AT425" s="24" t="s">
        <v>136</v>
      </c>
      <c r="AU425" s="24" t="s">
        <v>88</v>
      </c>
      <c r="AY425" s="24" t="s">
        <v>133</v>
      </c>
      <c r="BE425" s="245">
        <f>IF(N425="základní",J425,0)</f>
        <v>0</v>
      </c>
      <c r="BF425" s="245">
        <f>IF(N425="snížená",J425,0)</f>
        <v>0</v>
      </c>
      <c r="BG425" s="245">
        <f>IF(N425="zákl. přenesená",J425,0)</f>
        <v>0</v>
      </c>
      <c r="BH425" s="245">
        <f>IF(N425="sníž. přenesená",J425,0)</f>
        <v>0</v>
      </c>
      <c r="BI425" s="245">
        <f>IF(N425="nulová",J425,0)</f>
        <v>0</v>
      </c>
      <c r="BJ425" s="24" t="s">
        <v>86</v>
      </c>
      <c r="BK425" s="245">
        <f>ROUND(I425*H425,2)</f>
        <v>0</v>
      </c>
      <c r="BL425" s="24" t="s">
        <v>308</v>
      </c>
      <c r="BM425" s="24" t="s">
        <v>615</v>
      </c>
    </row>
    <row r="426" s="1" customFormat="1">
      <c r="B426" s="47"/>
      <c r="C426" s="75"/>
      <c r="D426" s="252" t="s">
        <v>208</v>
      </c>
      <c r="E426" s="75"/>
      <c r="F426" s="253" t="s">
        <v>578</v>
      </c>
      <c r="G426" s="75"/>
      <c r="H426" s="75"/>
      <c r="I426" s="204"/>
      <c r="J426" s="75"/>
      <c r="K426" s="75"/>
      <c r="L426" s="73"/>
      <c r="M426" s="254"/>
      <c r="N426" s="48"/>
      <c r="O426" s="48"/>
      <c r="P426" s="48"/>
      <c r="Q426" s="48"/>
      <c r="R426" s="48"/>
      <c r="S426" s="48"/>
      <c r="T426" s="96"/>
      <c r="AT426" s="24" t="s">
        <v>208</v>
      </c>
      <c r="AU426" s="24" t="s">
        <v>88</v>
      </c>
    </row>
    <row r="427" s="12" customFormat="1">
      <c r="B427" s="255"/>
      <c r="C427" s="256"/>
      <c r="D427" s="252" t="s">
        <v>210</v>
      </c>
      <c r="E427" s="257" t="s">
        <v>34</v>
      </c>
      <c r="F427" s="258" t="s">
        <v>616</v>
      </c>
      <c r="G427" s="256"/>
      <c r="H427" s="259">
        <v>3</v>
      </c>
      <c r="I427" s="260"/>
      <c r="J427" s="256"/>
      <c r="K427" s="256"/>
      <c r="L427" s="261"/>
      <c r="M427" s="262"/>
      <c r="N427" s="263"/>
      <c r="O427" s="263"/>
      <c r="P427" s="263"/>
      <c r="Q427" s="263"/>
      <c r="R427" s="263"/>
      <c r="S427" s="263"/>
      <c r="T427" s="264"/>
      <c r="AT427" s="265" t="s">
        <v>210</v>
      </c>
      <c r="AU427" s="265" t="s">
        <v>88</v>
      </c>
      <c r="AV427" s="12" t="s">
        <v>88</v>
      </c>
      <c r="AW427" s="12" t="s">
        <v>41</v>
      </c>
      <c r="AX427" s="12" t="s">
        <v>86</v>
      </c>
      <c r="AY427" s="265" t="s">
        <v>133</v>
      </c>
    </row>
    <row r="428" s="1" customFormat="1" ht="16.5" customHeight="1">
      <c r="B428" s="47"/>
      <c r="C428" s="288" t="s">
        <v>286</v>
      </c>
      <c r="D428" s="288" t="s">
        <v>250</v>
      </c>
      <c r="E428" s="289" t="s">
        <v>617</v>
      </c>
      <c r="F428" s="290" t="s">
        <v>618</v>
      </c>
      <c r="G428" s="291" t="s">
        <v>221</v>
      </c>
      <c r="H428" s="292">
        <v>0.074999999999999997</v>
      </c>
      <c r="I428" s="293"/>
      <c r="J428" s="294">
        <f>ROUND(I428*H428,2)</f>
        <v>0</v>
      </c>
      <c r="K428" s="290" t="s">
        <v>139</v>
      </c>
      <c r="L428" s="295"/>
      <c r="M428" s="296" t="s">
        <v>34</v>
      </c>
      <c r="N428" s="297" t="s">
        <v>49</v>
      </c>
      <c r="O428" s="48"/>
      <c r="P428" s="243">
        <f>O428*H428</f>
        <v>0</v>
      </c>
      <c r="Q428" s="243">
        <v>0.55000000000000004</v>
      </c>
      <c r="R428" s="243">
        <f>Q428*H428</f>
        <v>0.041250000000000002</v>
      </c>
      <c r="S428" s="243">
        <v>0</v>
      </c>
      <c r="T428" s="244">
        <f>S428*H428</f>
        <v>0</v>
      </c>
      <c r="AR428" s="24" t="s">
        <v>412</v>
      </c>
      <c r="AT428" s="24" t="s">
        <v>250</v>
      </c>
      <c r="AU428" s="24" t="s">
        <v>88</v>
      </c>
      <c r="AY428" s="24" t="s">
        <v>133</v>
      </c>
      <c r="BE428" s="245">
        <f>IF(N428="základní",J428,0)</f>
        <v>0</v>
      </c>
      <c r="BF428" s="245">
        <f>IF(N428="snížená",J428,0)</f>
        <v>0</v>
      </c>
      <c r="BG428" s="245">
        <f>IF(N428="zákl. přenesená",J428,0)</f>
        <v>0</v>
      </c>
      <c r="BH428" s="245">
        <f>IF(N428="sníž. přenesená",J428,0)</f>
        <v>0</v>
      </c>
      <c r="BI428" s="245">
        <f>IF(N428="nulová",J428,0)</f>
        <v>0</v>
      </c>
      <c r="BJ428" s="24" t="s">
        <v>86</v>
      </c>
      <c r="BK428" s="245">
        <f>ROUND(I428*H428,2)</f>
        <v>0</v>
      </c>
      <c r="BL428" s="24" t="s">
        <v>308</v>
      </c>
      <c r="BM428" s="24" t="s">
        <v>619</v>
      </c>
    </row>
    <row r="429" s="12" customFormat="1">
      <c r="B429" s="255"/>
      <c r="C429" s="256"/>
      <c r="D429" s="252" t="s">
        <v>210</v>
      </c>
      <c r="E429" s="257" t="s">
        <v>34</v>
      </c>
      <c r="F429" s="258" t="s">
        <v>620</v>
      </c>
      <c r="G429" s="256"/>
      <c r="H429" s="259">
        <v>0.068000000000000005</v>
      </c>
      <c r="I429" s="260"/>
      <c r="J429" s="256"/>
      <c r="K429" s="256"/>
      <c r="L429" s="261"/>
      <c r="M429" s="262"/>
      <c r="N429" s="263"/>
      <c r="O429" s="263"/>
      <c r="P429" s="263"/>
      <c r="Q429" s="263"/>
      <c r="R429" s="263"/>
      <c r="S429" s="263"/>
      <c r="T429" s="264"/>
      <c r="AT429" s="265" t="s">
        <v>210</v>
      </c>
      <c r="AU429" s="265" t="s">
        <v>88</v>
      </c>
      <c r="AV429" s="12" t="s">
        <v>88</v>
      </c>
      <c r="AW429" s="12" t="s">
        <v>41</v>
      </c>
      <c r="AX429" s="12" t="s">
        <v>86</v>
      </c>
      <c r="AY429" s="265" t="s">
        <v>133</v>
      </c>
    </row>
    <row r="430" s="12" customFormat="1">
      <c r="B430" s="255"/>
      <c r="C430" s="256"/>
      <c r="D430" s="252" t="s">
        <v>210</v>
      </c>
      <c r="E430" s="256"/>
      <c r="F430" s="258" t="s">
        <v>621</v>
      </c>
      <c r="G430" s="256"/>
      <c r="H430" s="259">
        <v>0.074999999999999997</v>
      </c>
      <c r="I430" s="260"/>
      <c r="J430" s="256"/>
      <c r="K430" s="256"/>
      <c r="L430" s="261"/>
      <c r="M430" s="262"/>
      <c r="N430" s="263"/>
      <c r="O430" s="263"/>
      <c r="P430" s="263"/>
      <c r="Q430" s="263"/>
      <c r="R430" s="263"/>
      <c r="S430" s="263"/>
      <c r="T430" s="264"/>
      <c r="AT430" s="265" t="s">
        <v>210</v>
      </c>
      <c r="AU430" s="265" t="s">
        <v>88</v>
      </c>
      <c r="AV430" s="12" t="s">
        <v>88</v>
      </c>
      <c r="AW430" s="12" t="s">
        <v>6</v>
      </c>
      <c r="AX430" s="12" t="s">
        <v>86</v>
      </c>
      <c r="AY430" s="265" t="s">
        <v>133</v>
      </c>
    </row>
    <row r="431" s="1" customFormat="1" ht="38.25" customHeight="1">
      <c r="B431" s="47"/>
      <c r="C431" s="234" t="s">
        <v>294</v>
      </c>
      <c r="D431" s="234" t="s">
        <v>136</v>
      </c>
      <c r="E431" s="235" t="s">
        <v>622</v>
      </c>
      <c r="F431" s="236" t="s">
        <v>623</v>
      </c>
      <c r="G431" s="237" t="s">
        <v>235</v>
      </c>
      <c r="H431" s="238">
        <v>6</v>
      </c>
      <c r="I431" s="239"/>
      <c r="J431" s="240">
        <f>ROUND(I431*H431,2)</f>
        <v>0</v>
      </c>
      <c r="K431" s="236" t="s">
        <v>139</v>
      </c>
      <c r="L431" s="73"/>
      <c r="M431" s="241" t="s">
        <v>34</v>
      </c>
      <c r="N431" s="242" t="s">
        <v>49</v>
      </c>
      <c r="O431" s="48"/>
      <c r="P431" s="243">
        <f>O431*H431</f>
        <v>0</v>
      </c>
      <c r="Q431" s="243">
        <v>0</v>
      </c>
      <c r="R431" s="243">
        <f>Q431*H431</f>
        <v>0</v>
      </c>
      <c r="S431" s="243">
        <v>0</v>
      </c>
      <c r="T431" s="244">
        <f>S431*H431</f>
        <v>0</v>
      </c>
      <c r="AR431" s="24" t="s">
        <v>308</v>
      </c>
      <c r="AT431" s="24" t="s">
        <v>136</v>
      </c>
      <c r="AU431" s="24" t="s">
        <v>88</v>
      </c>
      <c r="AY431" s="24" t="s">
        <v>133</v>
      </c>
      <c r="BE431" s="245">
        <f>IF(N431="základní",J431,0)</f>
        <v>0</v>
      </c>
      <c r="BF431" s="245">
        <f>IF(N431="snížená",J431,0)</f>
        <v>0</v>
      </c>
      <c r="BG431" s="245">
        <f>IF(N431="zákl. přenesená",J431,0)</f>
        <v>0</v>
      </c>
      <c r="BH431" s="245">
        <f>IF(N431="sníž. přenesená",J431,0)</f>
        <v>0</v>
      </c>
      <c r="BI431" s="245">
        <f>IF(N431="nulová",J431,0)</f>
        <v>0</v>
      </c>
      <c r="BJ431" s="24" t="s">
        <v>86</v>
      </c>
      <c r="BK431" s="245">
        <f>ROUND(I431*H431,2)</f>
        <v>0</v>
      </c>
      <c r="BL431" s="24" t="s">
        <v>308</v>
      </c>
      <c r="BM431" s="24" t="s">
        <v>624</v>
      </c>
    </row>
    <row r="432" s="1" customFormat="1">
      <c r="B432" s="47"/>
      <c r="C432" s="75"/>
      <c r="D432" s="252" t="s">
        <v>208</v>
      </c>
      <c r="E432" s="75"/>
      <c r="F432" s="253" t="s">
        <v>578</v>
      </c>
      <c r="G432" s="75"/>
      <c r="H432" s="75"/>
      <c r="I432" s="204"/>
      <c r="J432" s="75"/>
      <c r="K432" s="75"/>
      <c r="L432" s="73"/>
      <c r="M432" s="254"/>
      <c r="N432" s="48"/>
      <c r="O432" s="48"/>
      <c r="P432" s="48"/>
      <c r="Q432" s="48"/>
      <c r="R432" s="48"/>
      <c r="S432" s="48"/>
      <c r="T432" s="96"/>
      <c r="AT432" s="24" t="s">
        <v>208</v>
      </c>
      <c r="AU432" s="24" t="s">
        <v>88</v>
      </c>
    </row>
    <row r="433" s="12" customFormat="1">
      <c r="B433" s="255"/>
      <c r="C433" s="256"/>
      <c r="D433" s="252" t="s">
        <v>210</v>
      </c>
      <c r="E433" s="257" t="s">
        <v>34</v>
      </c>
      <c r="F433" s="258" t="s">
        <v>625</v>
      </c>
      <c r="G433" s="256"/>
      <c r="H433" s="259">
        <v>6</v>
      </c>
      <c r="I433" s="260"/>
      <c r="J433" s="256"/>
      <c r="K433" s="256"/>
      <c r="L433" s="261"/>
      <c r="M433" s="262"/>
      <c r="N433" s="263"/>
      <c r="O433" s="263"/>
      <c r="P433" s="263"/>
      <c r="Q433" s="263"/>
      <c r="R433" s="263"/>
      <c r="S433" s="263"/>
      <c r="T433" s="264"/>
      <c r="AT433" s="265" t="s">
        <v>210</v>
      </c>
      <c r="AU433" s="265" t="s">
        <v>88</v>
      </c>
      <c r="AV433" s="12" t="s">
        <v>88</v>
      </c>
      <c r="AW433" s="12" t="s">
        <v>41</v>
      </c>
      <c r="AX433" s="12" t="s">
        <v>86</v>
      </c>
      <c r="AY433" s="265" t="s">
        <v>133</v>
      </c>
    </row>
    <row r="434" s="1" customFormat="1" ht="16.5" customHeight="1">
      <c r="B434" s="47"/>
      <c r="C434" s="288" t="s">
        <v>626</v>
      </c>
      <c r="D434" s="288" t="s">
        <v>250</v>
      </c>
      <c r="E434" s="289" t="s">
        <v>627</v>
      </c>
      <c r="F434" s="290" t="s">
        <v>628</v>
      </c>
      <c r="G434" s="291" t="s">
        <v>221</v>
      </c>
      <c r="H434" s="292">
        <v>0.23200000000000001</v>
      </c>
      <c r="I434" s="293"/>
      <c r="J434" s="294">
        <f>ROUND(I434*H434,2)</f>
        <v>0</v>
      </c>
      <c r="K434" s="290" t="s">
        <v>139</v>
      </c>
      <c r="L434" s="295"/>
      <c r="M434" s="296" t="s">
        <v>34</v>
      </c>
      <c r="N434" s="297" t="s">
        <v>49</v>
      </c>
      <c r="O434" s="48"/>
      <c r="P434" s="243">
        <f>O434*H434</f>
        <v>0</v>
      </c>
      <c r="Q434" s="243">
        <v>0.55000000000000004</v>
      </c>
      <c r="R434" s="243">
        <f>Q434*H434</f>
        <v>0.12760000000000002</v>
      </c>
      <c r="S434" s="243">
        <v>0</v>
      </c>
      <c r="T434" s="244">
        <f>S434*H434</f>
        <v>0</v>
      </c>
      <c r="AR434" s="24" t="s">
        <v>412</v>
      </c>
      <c r="AT434" s="24" t="s">
        <v>250</v>
      </c>
      <c r="AU434" s="24" t="s">
        <v>88</v>
      </c>
      <c r="AY434" s="24" t="s">
        <v>133</v>
      </c>
      <c r="BE434" s="245">
        <f>IF(N434="základní",J434,0)</f>
        <v>0</v>
      </c>
      <c r="BF434" s="245">
        <f>IF(N434="snížená",J434,0)</f>
        <v>0</v>
      </c>
      <c r="BG434" s="245">
        <f>IF(N434="zákl. přenesená",J434,0)</f>
        <v>0</v>
      </c>
      <c r="BH434" s="245">
        <f>IF(N434="sníž. přenesená",J434,0)</f>
        <v>0</v>
      </c>
      <c r="BI434" s="245">
        <f>IF(N434="nulová",J434,0)</f>
        <v>0</v>
      </c>
      <c r="BJ434" s="24" t="s">
        <v>86</v>
      </c>
      <c r="BK434" s="245">
        <f>ROUND(I434*H434,2)</f>
        <v>0</v>
      </c>
      <c r="BL434" s="24" t="s">
        <v>308</v>
      </c>
      <c r="BM434" s="24" t="s">
        <v>629</v>
      </c>
    </row>
    <row r="435" s="12" customFormat="1">
      <c r="B435" s="255"/>
      <c r="C435" s="256"/>
      <c r="D435" s="252" t="s">
        <v>210</v>
      </c>
      <c r="E435" s="257" t="s">
        <v>34</v>
      </c>
      <c r="F435" s="258" t="s">
        <v>630</v>
      </c>
      <c r="G435" s="256"/>
      <c r="H435" s="259">
        <v>0.21099999999999999</v>
      </c>
      <c r="I435" s="260"/>
      <c r="J435" s="256"/>
      <c r="K435" s="256"/>
      <c r="L435" s="261"/>
      <c r="M435" s="262"/>
      <c r="N435" s="263"/>
      <c r="O435" s="263"/>
      <c r="P435" s="263"/>
      <c r="Q435" s="263"/>
      <c r="R435" s="263"/>
      <c r="S435" s="263"/>
      <c r="T435" s="264"/>
      <c r="AT435" s="265" t="s">
        <v>210</v>
      </c>
      <c r="AU435" s="265" t="s">
        <v>88</v>
      </c>
      <c r="AV435" s="12" t="s">
        <v>88</v>
      </c>
      <c r="AW435" s="12" t="s">
        <v>41</v>
      </c>
      <c r="AX435" s="12" t="s">
        <v>86</v>
      </c>
      <c r="AY435" s="265" t="s">
        <v>133</v>
      </c>
    </row>
    <row r="436" s="12" customFormat="1">
      <c r="B436" s="255"/>
      <c r="C436" s="256"/>
      <c r="D436" s="252" t="s">
        <v>210</v>
      </c>
      <c r="E436" s="256"/>
      <c r="F436" s="258" t="s">
        <v>631</v>
      </c>
      <c r="G436" s="256"/>
      <c r="H436" s="259">
        <v>0.23200000000000001</v>
      </c>
      <c r="I436" s="260"/>
      <c r="J436" s="256"/>
      <c r="K436" s="256"/>
      <c r="L436" s="261"/>
      <c r="M436" s="262"/>
      <c r="N436" s="263"/>
      <c r="O436" s="263"/>
      <c r="P436" s="263"/>
      <c r="Q436" s="263"/>
      <c r="R436" s="263"/>
      <c r="S436" s="263"/>
      <c r="T436" s="264"/>
      <c r="AT436" s="265" t="s">
        <v>210</v>
      </c>
      <c r="AU436" s="265" t="s">
        <v>88</v>
      </c>
      <c r="AV436" s="12" t="s">
        <v>88</v>
      </c>
      <c r="AW436" s="12" t="s">
        <v>6</v>
      </c>
      <c r="AX436" s="12" t="s">
        <v>86</v>
      </c>
      <c r="AY436" s="265" t="s">
        <v>133</v>
      </c>
    </row>
    <row r="437" s="1" customFormat="1" ht="38.25" customHeight="1">
      <c r="B437" s="47"/>
      <c r="C437" s="234" t="s">
        <v>318</v>
      </c>
      <c r="D437" s="234" t="s">
        <v>136</v>
      </c>
      <c r="E437" s="235" t="s">
        <v>632</v>
      </c>
      <c r="F437" s="236" t="s">
        <v>633</v>
      </c>
      <c r="G437" s="237" t="s">
        <v>206</v>
      </c>
      <c r="H437" s="238">
        <v>19.183</v>
      </c>
      <c r="I437" s="239"/>
      <c r="J437" s="240">
        <f>ROUND(I437*H437,2)</f>
        <v>0</v>
      </c>
      <c r="K437" s="236" t="s">
        <v>139</v>
      </c>
      <c r="L437" s="73"/>
      <c r="M437" s="241" t="s">
        <v>34</v>
      </c>
      <c r="N437" s="242" t="s">
        <v>49</v>
      </c>
      <c r="O437" s="48"/>
      <c r="P437" s="243">
        <f>O437*H437</f>
        <v>0</v>
      </c>
      <c r="Q437" s="243">
        <v>0.0161</v>
      </c>
      <c r="R437" s="243">
        <f>Q437*H437</f>
        <v>0.30884630000000002</v>
      </c>
      <c r="S437" s="243">
        <v>0</v>
      </c>
      <c r="T437" s="244">
        <f>S437*H437</f>
        <v>0</v>
      </c>
      <c r="AR437" s="24" t="s">
        <v>152</v>
      </c>
      <c r="AT437" s="24" t="s">
        <v>136</v>
      </c>
      <c r="AU437" s="24" t="s">
        <v>88</v>
      </c>
      <c r="AY437" s="24" t="s">
        <v>133</v>
      </c>
      <c r="BE437" s="245">
        <f>IF(N437="základní",J437,0)</f>
        <v>0</v>
      </c>
      <c r="BF437" s="245">
        <f>IF(N437="snížená",J437,0)</f>
        <v>0</v>
      </c>
      <c r="BG437" s="245">
        <f>IF(N437="zákl. přenesená",J437,0)</f>
        <v>0</v>
      </c>
      <c r="BH437" s="245">
        <f>IF(N437="sníž. přenesená",J437,0)</f>
        <v>0</v>
      </c>
      <c r="BI437" s="245">
        <f>IF(N437="nulová",J437,0)</f>
        <v>0</v>
      </c>
      <c r="BJ437" s="24" t="s">
        <v>86</v>
      </c>
      <c r="BK437" s="245">
        <f>ROUND(I437*H437,2)</f>
        <v>0</v>
      </c>
      <c r="BL437" s="24" t="s">
        <v>152</v>
      </c>
      <c r="BM437" s="24" t="s">
        <v>634</v>
      </c>
    </row>
    <row r="438" s="1" customFormat="1">
      <c r="B438" s="47"/>
      <c r="C438" s="75"/>
      <c r="D438" s="252" t="s">
        <v>208</v>
      </c>
      <c r="E438" s="75"/>
      <c r="F438" s="253" t="s">
        <v>635</v>
      </c>
      <c r="G438" s="75"/>
      <c r="H438" s="75"/>
      <c r="I438" s="204"/>
      <c r="J438" s="75"/>
      <c r="K438" s="75"/>
      <c r="L438" s="73"/>
      <c r="M438" s="254"/>
      <c r="N438" s="48"/>
      <c r="O438" s="48"/>
      <c r="P438" s="48"/>
      <c r="Q438" s="48"/>
      <c r="R438" s="48"/>
      <c r="S438" s="48"/>
      <c r="T438" s="96"/>
      <c r="AT438" s="24" t="s">
        <v>208</v>
      </c>
      <c r="AU438" s="24" t="s">
        <v>88</v>
      </c>
    </row>
    <row r="439" s="14" customFormat="1">
      <c r="B439" s="277"/>
      <c r="C439" s="278"/>
      <c r="D439" s="252" t="s">
        <v>210</v>
      </c>
      <c r="E439" s="279" t="s">
        <v>34</v>
      </c>
      <c r="F439" s="280" t="s">
        <v>521</v>
      </c>
      <c r="G439" s="278"/>
      <c r="H439" s="279" t="s">
        <v>34</v>
      </c>
      <c r="I439" s="281"/>
      <c r="J439" s="278"/>
      <c r="K439" s="278"/>
      <c r="L439" s="282"/>
      <c r="M439" s="283"/>
      <c r="N439" s="284"/>
      <c r="O439" s="284"/>
      <c r="P439" s="284"/>
      <c r="Q439" s="284"/>
      <c r="R439" s="284"/>
      <c r="S439" s="284"/>
      <c r="T439" s="285"/>
      <c r="AT439" s="286" t="s">
        <v>210</v>
      </c>
      <c r="AU439" s="286" t="s">
        <v>88</v>
      </c>
      <c r="AV439" s="14" t="s">
        <v>86</v>
      </c>
      <c r="AW439" s="14" t="s">
        <v>41</v>
      </c>
      <c r="AX439" s="14" t="s">
        <v>78</v>
      </c>
      <c r="AY439" s="286" t="s">
        <v>133</v>
      </c>
    </row>
    <row r="440" s="12" customFormat="1">
      <c r="B440" s="255"/>
      <c r="C440" s="256"/>
      <c r="D440" s="252" t="s">
        <v>210</v>
      </c>
      <c r="E440" s="257" t="s">
        <v>34</v>
      </c>
      <c r="F440" s="258" t="s">
        <v>522</v>
      </c>
      <c r="G440" s="256"/>
      <c r="H440" s="259">
        <v>19.183</v>
      </c>
      <c r="I440" s="260"/>
      <c r="J440" s="256"/>
      <c r="K440" s="256"/>
      <c r="L440" s="261"/>
      <c r="M440" s="262"/>
      <c r="N440" s="263"/>
      <c r="O440" s="263"/>
      <c r="P440" s="263"/>
      <c r="Q440" s="263"/>
      <c r="R440" s="263"/>
      <c r="S440" s="263"/>
      <c r="T440" s="264"/>
      <c r="AT440" s="265" t="s">
        <v>210</v>
      </c>
      <c r="AU440" s="265" t="s">
        <v>88</v>
      </c>
      <c r="AV440" s="12" t="s">
        <v>88</v>
      </c>
      <c r="AW440" s="12" t="s">
        <v>41</v>
      </c>
      <c r="AX440" s="12" t="s">
        <v>86</v>
      </c>
      <c r="AY440" s="265" t="s">
        <v>133</v>
      </c>
    </row>
    <row r="441" s="1" customFormat="1" ht="16.5" customHeight="1">
      <c r="B441" s="47"/>
      <c r="C441" s="234" t="s">
        <v>636</v>
      </c>
      <c r="D441" s="234" t="s">
        <v>136</v>
      </c>
      <c r="E441" s="235" t="s">
        <v>637</v>
      </c>
      <c r="F441" s="236" t="s">
        <v>638</v>
      </c>
      <c r="G441" s="237" t="s">
        <v>235</v>
      </c>
      <c r="H441" s="238">
        <v>27.5</v>
      </c>
      <c r="I441" s="239"/>
      <c r="J441" s="240">
        <f>ROUND(I441*H441,2)</f>
        <v>0</v>
      </c>
      <c r="K441" s="236" t="s">
        <v>139</v>
      </c>
      <c r="L441" s="73"/>
      <c r="M441" s="241" t="s">
        <v>34</v>
      </c>
      <c r="N441" s="242" t="s">
        <v>49</v>
      </c>
      <c r="O441" s="48"/>
      <c r="P441" s="243">
        <f>O441*H441</f>
        <v>0</v>
      </c>
      <c r="Q441" s="243">
        <v>0</v>
      </c>
      <c r="R441" s="243">
        <f>Q441*H441</f>
        <v>0</v>
      </c>
      <c r="S441" s="243">
        <v>0</v>
      </c>
      <c r="T441" s="244">
        <f>S441*H441</f>
        <v>0</v>
      </c>
      <c r="AR441" s="24" t="s">
        <v>308</v>
      </c>
      <c r="AT441" s="24" t="s">
        <v>136</v>
      </c>
      <c r="AU441" s="24" t="s">
        <v>88</v>
      </c>
      <c r="AY441" s="24" t="s">
        <v>133</v>
      </c>
      <c r="BE441" s="245">
        <f>IF(N441="základní",J441,0)</f>
        <v>0</v>
      </c>
      <c r="BF441" s="245">
        <f>IF(N441="snížená",J441,0)</f>
        <v>0</v>
      </c>
      <c r="BG441" s="245">
        <f>IF(N441="zákl. přenesená",J441,0)</f>
        <v>0</v>
      </c>
      <c r="BH441" s="245">
        <f>IF(N441="sníž. přenesená",J441,0)</f>
        <v>0</v>
      </c>
      <c r="BI441" s="245">
        <f>IF(N441="nulová",J441,0)</f>
        <v>0</v>
      </c>
      <c r="BJ441" s="24" t="s">
        <v>86</v>
      </c>
      <c r="BK441" s="245">
        <f>ROUND(I441*H441,2)</f>
        <v>0</v>
      </c>
      <c r="BL441" s="24" t="s">
        <v>308</v>
      </c>
      <c r="BM441" s="24" t="s">
        <v>639</v>
      </c>
    </row>
    <row r="442" s="1" customFormat="1">
      <c r="B442" s="47"/>
      <c r="C442" s="75"/>
      <c r="D442" s="252" t="s">
        <v>208</v>
      </c>
      <c r="E442" s="75"/>
      <c r="F442" s="253" t="s">
        <v>635</v>
      </c>
      <c r="G442" s="75"/>
      <c r="H442" s="75"/>
      <c r="I442" s="204"/>
      <c r="J442" s="75"/>
      <c r="K442" s="75"/>
      <c r="L442" s="73"/>
      <c r="M442" s="254"/>
      <c r="N442" s="48"/>
      <c r="O442" s="48"/>
      <c r="P442" s="48"/>
      <c r="Q442" s="48"/>
      <c r="R442" s="48"/>
      <c r="S442" s="48"/>
      <c r="T442" s="96"/>
      <c r="AT442" s="24" t="s">
        <v>208</v>
      </c>
      <c r="AU442" s="24" t="s">
        <v>88</v>
      </c>
    </row>
    <row r="443" s="12" customFormat="1">
      <c r="B443" s="255"/>
      <c r="C443" s="256"/>
      <c r="D443" s="252" t="s">
        <v>210</v>
      </c>
      <c r="E443" s="257" t="s">
        <v>34</v>
      </c>
      <c r="F443" s="258" t="s">
        <v>640</v>
      </c>
      <c r="G443" s="256"/>
      <c r="H443" s="259">
        <v>27.5</v>
      </c>
      <c r="I443" s="260"/>
      <c r="J443" s="256"/>
      <c r="K443" s="256"/>
      <c r="L443" s="261"/>
      <c r="M443" s="262"/>
      <c r="N443" s="263"/>
      <c r="O443" s="263"/>
      <c r="P443" s="263"/>
      <c r="Q443" s="263"/>
      <c r="R443" s="263"/>
      <c r="S443" s="263"/>
      <c r="T443" s="264"/>
      <c r="AT443" s="265" t="s">
        <v>210</v>
      </c>
      <c r="AU443" s="265" t="s">
        <v>88</v>
      </c>
      <c r="AV443" s="12" t="s">
        <v>88</v>
      </c>
      <c r="AW443" s="12" t="s">
        <v>41</v>
      </c>
      <c r="AX443" s="12" t="s">
        <v>86</v>
      </c>
      <c r="AY443" s="265" t="s">
        <v>133</v>
      </c>
    </row>
    <row r="444" s="1" customFormat="1" ht="16.5" customHeight="1">
      <c r="B444" s="47"/>
      <c r="C444" s="288" t="s">
        <v>641</v>
      </c>
      <c r="D444" s="288" t="s">
        <v>250</v>
      </c>
      <c r="E444" s="289" t="s">
        <v>642</v>
      </c>
      <c r="F444" s="290" t="s">
        <v>643</v>
      </c>
      <c r="G444" s="291" t="s">
        <v>221</v>
      </c>
      <c r="H444" s="292">
        <v>0.072999999999999995</v>
      </c>
      <c r="I444" s="293"/>
      <c r="J444" s="294">
        <f>ROUND(I444*H444,2)</f>
        <v>0</v>
      </c>
      <c r="K444" s="290" t="s">
        <v>139</v>
      </c>
      <c r="L444" s="295"/>
      <c r="M444" s="296" t="s">
        <v>34</v>
      </c>
      <c r="N444" s="297" t="s">
        <v>49</v>
      </c>
      <c r="O444" s="48"/>
      <c r="P444" s="243">
        <f>O444*H444</f>
        <v>0</v>
      </c>
      <c r="Q444" s="243">
        <v>0.55000000000000004</v>
      </c>
      <c r="R444" s="243">
        <f>Q444*H444</f>
        <v>0.040149999999999998</v>
      </c>
      <c r="S444" s="243">
        <v>0</v>
      </c>
      <c r="T444" s="244">
        <f>S444*H444</f>
        <v>0</v>
      </c>
      <c r="AR444" s="24" t="s">
        <v>412</v>
      </c>
      <c r="AT444" s="24" t="s">
        <v>250</v>
      </c>
      <c r="AU444" s="24" t="s">
        <v>88</v>
      </c>
      <c r="AY444" s="24" t="s">
        <v>133</v>
      </c>
      <c r="BE444" s="245">
        <f>IF(N444="základní",J444,0)</f>
        <v>0</v>
      </c>
      <c r="BF444" s="245">
        <f>IF(N444="snížená",J444,0)</f>
        <v>0</v>
      </c>
      <c r="BG444" s="245">
        <f>IF(N444="zákl. přenesená",J444,0)</f>
        <v>0</v>
      </c>
      <c r="BH444" s="245">
        <f>IF(N444="sníž. přenesená",J444,0)</f>
        <v>0</v>
      </c>
      <c r="BI444" s="245">
        <f>IF(N444="nulová",J444,0)</f>
        <v>0</v>
      </c>
      <c r="BJ444" s="24" t="s">
        <v>86</v>
      </c>
      <c r="BK444" s="245">
        <f>ROUND(I444*H444,2)</f>
        <v>0</v>
      </c>
      <c r="BL444" s="24" t="s">
        <v>308</v>
      </c>
      <c r="BM444" s="24" t="s">
        <v>644</v>
      </c>
    </row>
    <row r="445" s="12" customFormat="1">
      <c r="B445" s="255"/>
      <c r="C445" s="256"/>
      <c r="D445" s="252" t="s">
        <v>210</v>
      </c>
      <c r="E445" s="257" t="s">
        <v>34</v>
      </c>
      <c r="F445" s="258" t="s">
        <v>645</v>
      </c>
      <c r="G445" s="256"/>
      <c r="H445" s="259">
        <v>0.066000000000000003</v>
      </c>
      <c r="I445" s="260"/>
      <c r="J445" s="256"/>
      <c r="K445" s="256"/>
      <c r="L445" s="261"/>
      <c r="M445" s="262"/>
      <c r="N445" s="263"/>
      <c r="O445" s="263"/>
      <c r="P445" s="263"/>
      <c r="Q445" s="263"/>
      <c r="R445" s="263"/>
      <c r="S445" s="263"/>
      <c r="T445" s="264"/>
      <c r="AT445" s="265" t="s">
        <v>210</v>
      </c>
      <c r="AU445" s="265" t="s">
        <v>88</v>
      </c>
      <c r="AV445" s="12" t="s">
        <v>88</v>
      </c>
      <c r="AW445" s="12" t="s">
        <v>41</v>
      </c>
      <c r="AX445" s="12" t="s">
        <v>86</v>
      </c>
      <c r="AY445" s="265" t="s">
        <v>133</v>
      </c>
    </row>
    <row r="446" s="12" customFormat="1">
      <c r="B446" s="255"/>
      <c r="C446" s="256"/>
      <c r="D446" s="252" t="s">
        <v>210</v>
      </c>
      <c r="E446" s="256"/>
      <c r="F446" s="258" t="s">
        <v>646</v>
      </c>
      <c r="G446" s="256"/>
      <c r="H446" s="259">
        <v>0.072999999999999995</v>
      </c>
      <c r="I446" s="260"/>
      <c r="J446" s="256"/>
      <c r="K446" s="256"/>
      <c r="L446" s="261"/>
      <c r="M446" s="262"/>
      <c r="N446" s="263"/>
      <c r="O446" s="263"/>
      <c r="P446" s="263"/>
      <c r="Q446" s="263"/>
      <c r="R446" s="263"/>
      <c r="S446" s="263"/>
      <c r="T446" s="264"/>
      <c r="AT446" s="265" t="s">
        <v>210</v>
      </c>
      <c r="AU446" s="265" t="s">
        <v>88</v>
      </c>
      <c r="AV446" s="12" t="s">
        <v>88</v>
      </c>
      <c r="AW446" s="12" t="s">
        <v>6</v>
      </c>
      <c r="AX446" s="12" t="s">
        <v>86</v>
      </c>
      <c r="AY446" s="265" t="s">
        <v>133</v>
      </c>
    </row>
    <row r="447" s="1" customFormat="1" ht="25.5" customHeight="1">
      <c r="B447" s="47"/>
      <c r="C447" s="234" t="s">
        <v>647</v>
      </c>
      <c r="D447" s="234" t="s">
        <v>136</v>
      </c>
      <c r="E447" s="235" t="s">
        <v>648</v>
      </c>
      <c r="F447" s="236" t="s">
        <v>649</v>
      </c>
      <c r="G447" s="237" t="s">
        <v>221</v>
      </c>
      <c r="H447" s="238">
        <v>1.94</v>
      </c>
      <c r="I447" s="239"/>
      <c r="J447" s="240">
        <f>ROUND(I447*H447,2)</f>
        <v>0</v>
      </c>
      <c r="K447" s="236" t="s">
        <v>139</v>
      </c>
      <c r="L447" s="73"/>
      <c r="M447" s="241" t="s">
        <v>34</v>
      </c>
      <c r="N447" s="242" t="s">
        <v>49</v>
      </c>
      <c r="O447" s="48"/>
      <c r="P447" s="243">
        <f>O447*H447</f>
        <v>0</v>
      </c>
      <c r="Q447" s="243">
        <v>0.023369999999999998</v>
      </c>
      <c r="R447" s="243">
        <f>Q447*H447</f>
        <v>0.045337799999999998</v>
      </c>
      <c r="S447" s="243">
        <v>0</v>
      </c>
      <c r="T447" s="244">
        <f>S447*H447</f>
        <v>0</v>
      </c>
      <c r="AR447" s="24" t="s">
        <v>308</v>
      </c>
      <c r="AT447" s="24" t="s">
        <v>136</v>
      </c>
      <c r="AU447" s="24" t="s">
        <v>88</v>
      </c>
      <c r="AY447" s="24" t="s">
        <v>133</v>
      </c>
      <c r="BE447" s="245">
        <f>IF(N447="základní",J447,0)</f>
        <v>0</v>
      </c>
      <c r="BF447" s="245">
        <f>IF(N447="snížená",J447,0)</f>
        <v>0</v>
      </c>
      <c r="BG447" s="245">
        <f>IF(N447="zákl. přenesená",J447,0)</f>
        <v>0</v>
      </c>
      <c r="BH447" s="245">
        <f>IF(N447="sníž. přenesená",J447,0)</f>
        <v>0</v>
      </c>
      <c r="BI447" s="245">
        <f>IF(N447="nulová",J447,0)</f>
        <v>0</v>
      </c>
      <c r="BJ447" s="24" t="s">
        <v>86</v>
      </c>
      <c r="BK447" s="245">
        <f>ROUND(I447*H447,2)</f>
        <v>0</v>
      </c>
      <c r="BL447" s="24" t="s">
        <v>308</v>
      </c>
      <c r="BM447" s="24" t="s">
        <v>650</v>
      </c>
    </row>
    <row r="448" s="1" customFormat="1">
      <c r="B448" s="47"/>
      <c r="C448" s="75"/>
      <c r="D448" s="252" t="s">
        <v>208</v>
      </c>
      <c r="E448" s="75"/>
      <c r="F448" s="253" t="s">
        <v>651</v>
      </c>
      <c r="G448" s="75"/>
      <c r="H448" s="75"/>
      <c r="I448" s="204"/>
      <c r="J448" s="75"/>
      <c r="K448" s="75"/>
      <c r="L448" s="73"/>
      <c r="M448" s="254"/>
      <c r="N448" s="48"/>
      <c r="O448" s="48"/>
      <c r="P448" s="48"/>
      <c r="Q448" s="48"/>
      <c r="R448" s="48"/>
      <c r="S448" s="48"/>
      <c r="T448" s="96"/>
      <c r="AT448" s="24" t="s">
        <v>208</v>
      </c>
      <c r="AU448" s="24" t="s">
        <v>88</v>
      </c>
    </row>
    <row r="449" s="14" customFormat="1">
      <c r="B449" s="277"/>
      <c r="C449" s="278"/>
      <c r="D449" s="252" t="s">
        <v>210</v>
      </c>
      <c r="E449" s="279" t="s">
        <v>34</v>
      </c>
      <c r="F449" s="280" t="s">
        <v>652</v>
      </c>
      <c r="G449" s="278"/>
      <c r="H449" s="279" t="s">
        <v>34</v>
      </c>
      <c r="I449" s="281"/>
      <c r="J449" s="278"/>
      <c r="K449" s="278"/>
      <c r="L449" s="282"/>
      <c r="M449" s="283"/>
      <c r="N449" s="284"/>
      <c r="O449" s="284"/>
      <c r="P449" s="284"/>
      <c r="Q449" s="284"/>
      <c r="R449" s="284"/>
      <c r="S449" s="284"/>
      <c r="T449" s="285"/>
      <c r="AT449" s="286" t="s">
        <v>210</v>
      </c>
      <c r="AU449" s="286" t="s">
        <v>88</v>
      </c>
      <c r="AV449" s="14" t="s">
        <v>86</v>
      </c>
      <c r="AW449" s="14" t="s">
        <v>41</v>
      </c>
      <c r="AX449" s="14" t="s">
        <v>78</v>
      </c>
      <c r="AY449" s="286" t="s">
        <v>133</v>
      </c>
    </row>
    <row r="450" s="12" customFormat="1">
      <c r="B450" s="255"/>
      <c r="C450" s="256"/>
      <c r="D450" s="252" t="s">
        <v>210</v>
      </c>
      <c r="E450" s="257" t="s">
        <v>34</v>
      </c>
      <c r="F450" s="258" t="s">
        <v>653</v>
      </c>
      <c r="G450" s="256"/>
      <c r="H450" s="259">
        <v>1.94</v>
      </c>
      <c r="I450" s="260"/>
      <c r="J450" s="256"/>
      <c r="K450" s="256"/>
      <c r="L450" s="261"/>
      <c r="M450" s="262"/>
      <c r="N450" s="263"/>
      <c r="O450" s="263"/>
      <c r="P450" s="263"/>
      <c r="Q450" s="263"/>
      <c r="R450" s="263"/>
      <c r="S450" s="263"/>
      <c r="T450" s="264"/>
      <c r="AT450" s="265" t="s">
        <v>210</v>
      </c>
      <c r="AU450" s="265" t="s">
        <v>88</v>
      </c>
      <c r="AV450" s="12" t="s">
        <v>88</v>
      </c>
      <c r="AW450" s="12" t="s">
        <v>41</v>
      </c>
      <c r="AX450" s="12" t="s">
        <v>86</v>
      </c>
      <c r="AY450" s="265" t="s">
        <v>133</v>
      </c>
    </row>
    <row r="451" s="1" customFormat="1" ht="25.5" customHeight="1">
      <c r="B451" s="47"/>
      <c r="C451" s="234" t="s">
        <v>654</v>
      </c>
      <c r="D451" s="234" t="s">
        <v>136</v>
      </c>
      <c r="E451" s="235" t="s">
        <v>655</v>
      </c>
      <c r="F451" s="236" t="s">
        <v>656</v>
      </c>
      <c r="G451" s="237" t="s">
        <v>206</v>
      </c>
      <c r="H451" s="238">
        <v>44.079999999999998</v>
      </c>
      <c r="I451" s="239"/>
      <c r="J451" s="240">
        <f>ROUND(I451*H451,2)</f>
        <v>0</v>
      </c>
      <c r="K451" s="236" t="s">
        <v>139</v>
      </c>
      <c r="L451" s="73"/>
      <c r="M451" s="241" t="s">
        <v>34</v>
      </c>
      <c r="N451" s="242" t="s">
        <v>49</v>
      </c>
      <c r="O451" s="48"/>
      <c r="P451" s="243">
        <f>O451*H451</f>
        <v>0</v>
      </c>
      <c r="Q451" s="243">
        <v>0.019560000000000001</v>
      </c>
      <c r="R451" s="243">
        <f>Q451*H451</f>
        <v>0.86220479999999999</v>
      </c>
      <c r="S451" s="243">
        <v>0</v>
      </c>
      <c r="T451" s="244">
        <f>S451*H451</f>
        <v>0</v>
      </c>
      <c r="AR451" s="24" t="s">
        <v>308</v>
      </c>
      <c r="AT451" s="24" t="s">
        <v>136</v>
      </c>
      <c r="AU451" s="24" t="s">
        <v>88</v>
      </c>
      <c r="AY451" s="24" t="s">
        <v>133</v>
      </c>
      <c r="BE451" s="245">
        <f>IF(N451="základní",J451,0)</f>
        <v>0</v>
      </c>
      <c r="BF451" s="245">
        <f>IF(N451="snížená",J451,0)</f>
        <v>0</v>
      </c>
      <c r="BG451" s="245">
        <f>IF(N451="zákl. přenesená",J451,0)</f>
        <v>0</v>
      </c>
      <c r="BH451" s="245">
        <f>IF(N451="sníž. přenesená",J451,0)</f>
        <v>0</v>
      </c>
      <c r="BI451" s="245">
        <f>IF(N451="nulová",J451,0)</f>
        <v>0</v>
      </c>
      <c r="BJ451" s="24" t="s">
        <v>86</v>
      </c>
      <c r="BK451" s="245">
        <f>ROUND(I451*H451,2)</f>
        <v>0</v>
      </c>
      <c r="BL451" s="24" t="s">
        <v>308</v>
      </c>
      <c r="BM451" s="24" t="s">
        <v>657</v>
      </c>
    </row>
    <row r="452" s="1" customFormat="1">
      <c r="B452" s="47"/>
      <c r="C452" s="75"/>
      <c r="D452" s="252" t="s">
        <v>208</v>
      </c>
      <c r="E452" s="75"/>
      <c r="F452" s="253" t="s">
        <v>658</v>
      </c>
      <c r="G452" s="75"/>
      <c r="H452" s="75"/>
      <c r="I452" s="204"/>
      <c r="J452" s="75"/>
      <c r="K452" s="75"/>
      <c r="L452" s="73"/>
      <c r="M452" s="254"/>
      <c r="N452" s="48"/>
      <c r="O452" s="48"/>
      <c r="P452" s="48"/>
      <c r="Q452" s="48"/>
      <c r="R452" s="48"/>
      <c r="S452" s="48"/>
      <c r="T452" s="96"/>
      <c r="AT452" s="24" t="s">
        <v>208</v>
      </c>
      <c r="AU452" s="24" t="s">
        <v>88</v>
      </c>
    </row>
    <row r="453" s="14" customFormat="1">
      <c r="B453" s="277"/>
      <c r="C453" s="278"/>
      <c r="D453" s="252" t="s">
        <v>210</v>
      </c>
      <c r="E453" s="279" t="s">
        <v>34</v>
      </c>
      <c r="F453" s="280" t="s">
        <v>338</v>
      </c>
      <c r="G453" s="278"/>
      <c r="H453" s="279" t="s">
        <v>34</v>
      </c>
      <c r="I453" s="281"/>
      <c r="J453" s="278"/>
      <c r="K453" s="278"/>
      <c r="L453" s="282"/>
      <c r="M453" s="283"/>
      <c r="N453" s="284"/>
      <c r="O453" s="284"/>
      <c r="P453" s="284"/>
      <c r="Q453" s="284"/>
      <c r="R453" s="284"/>
      <c r="S453" s="284"/>
      <c r="T453" s="285"/>
      <c r="AT453" s="286" t="s">
        <v>210</v>
      </c>
      <c r="AU453" s="286" t="s">
        <v>88</v>
      </c>
      <c r="AV453" s="14" t="s">
        <v>86</v>
      </c>
      <c r="AW453" s="14" t="s">
        <v>41</v>
      </c>
      <c r="AX453" s="14" t="s">
        <v>78</v>
      </c>
      <c r="AY453" s="286" t="s">
        <v>133</v>
      </c>
    </row>
    <row r="454" s="12" customFormat="1">
      <c r="B454" s="255"/>
      <c r="C454" s="256"/>
      <c r="D454" s="252" t="s">
        <v>210</v>
      </c>
      <c r="E454" s="257" t="s">
        <v>34</v>
      </c>
      <c r="F454" s="258" t="s">
        <v>339</v>
      </c>
      <c r="G454" s="256"/>
      <c r="H454" s="259">
        <v>4.4800000000000004</v>
      </c>
      <c r="I454" s="260"/>
      <c r="J454" s="256"/>
      <c r="K454" s="256"/>
      <c r="L454" s="261"/>
      <c r="M454" s="262"/>
      <c r="N454" s="263"/>
      <c r="O454" s="263"/>
      <c r="P454" s="263"/>
      <c r="Q454" s="263"/>
      <c r="R454" s="263"/>
      <c r="S454" s="263"/>
      <c r="T454" s="264"/>
      <c r="AT454" s="265" t="s">
        <v>210</v>
      </c>
      <c r="AU454" s="265" t="s">
        <v>88</v>
      </c>
      <c r="AV454" s="12" t="s">
        <v>88</v>
      </c>
      <c r="AW454" s="12" t="s">
        <v>41</v>
      </c>
      <c r="AX454" s="12" t="s">
        <v>78</v>
      </c>
      <c r="AY454" s="265" t="s">
        <v>133</v>
      </c>
    </row>
    <row r="455" s="12" customFormat="1">
      <c r="B455" s="255"/>
      <c r="C455" s="256"/>
      <c r="D455" s="252" t="s">
        <v>210</v>
      </c>
      <c r="E455" s="257" t="s">
        <v>34</v>
      </c>
      <c r="F455" s="258" t="s">
        <v>340</v>
      </c>
      <c r="G455" s="256"/>
      <c r="H455" s="259">
        <v>16.66</v>
      </c>
      <c r="I455" s="260"/>
      <c r="J455" s="256"/>
      <c r="K455" s="256"/>
      <c r="L455" s="261"/>
      <c r="M455" s="262"/>
      <c r="N455" s="263"/>
      <c r="O455" s="263"/>
      <c r="P455" s="263"/>
      <c r="Q455" s="263"/>
      <c r="R455" s="263"/>
      <c r="S455" s="263"/>
      <c r="T455" s="264"/>
      <c r="AT455" s="265" t="s">
        <v>210</v>
      </c>
      <c r="AU455" s="265" t="s">
        <v>88</v>
      </c>
      <c r="AV455" s="12" t="s">
        <v>88</v>
      </c>
      <c r="AW455" s="12" t="s">
        <v>41</v>
      </c>
      <c r="AX455" s="12" t="s">
        <v>78</v>
      </c>
      <c r="AY455" s="265" t="s">
        <v>133</v>
      </c>
    </row>
    <row r="456" s="12" customFormat="1">
      <c r="B456" s="255"/>
      <c r="C456" s="256"/>
      <c r="D456" s="252" t="s">
        <v>210</v>
      </c>
      <c r="E456" s="257" t="s">
        <v>34</v>
      </c>
      <c r="F456" s="258" t="s">
        <v>341</v>
      </c>
      <c r="G456" s="256"/>
      <c r="H456" s="259">
        <v>22.940000000000001</v>
      </c>
      <c r="I456" s="260"/>
      <c r="J456" s="256"/>
      <c r="K456" s="256"/>
      <c r="L456" s="261"/>
      <c r="M456" s="262"/>
      <c r="N456" s="263"/>
      <c r="O456" s="263"/>
      <c r="P456" s="263"/>
      <c r="Q456" s="263"/>
      <c r="R456" s="263"/>
      <c r="S456" s="263"/>
      <c r="T456" s="264"/>
      <c r="AT456" s="265" t="s">
        <v>210</v>
      </c>
      <c r="AU456" s="265" t="s">
        <v>88</v>
      </c>
      <c r="AV456" s="12" t="s">
        <v>88</v>
      </c>
      <c r="AW456" s="12" t="s">
        <v>41</v>
      </c>
      <c r="AX456" s="12" t="s">
        <v>78</v>
      </c>
      <c r="AY456" s="265" t="s">
        <v>133</v>
      </c>
    </row>
    <row r="457" s="13" customFormat="1">
      <c r="B457" s="266"/>
      <c r="C457" s="267"/>
      <c r="D457" s="252" t="s">
        <v>210</v>
      </c>
      <c r="E457" s="268" t="s">
        <v>34</v>
      </c>
      <c r="F457" s="269" t="s">
        <v>218</v>
      </c>
      <c r="G457" s="267"/>
      <c r="H457" s="270">
        <v>44.079999999999998</v>
      </c>
      <c r="I457" s="271"/>
      <c r="J457" s="267"/>
      <c r="K457" s="267"/>
      <c r="L457" s="272"/>
      <c r="M457" s="273"/>
      <c r="N457" s="274"/>
      <c r="O457" s="274"/>
      <c r="P457" s="274"/>
      <c r="Q457" s="274"/>
      <c r="R457" s="274"/>
      <c r="S457" s="274"/>
      <c r="T457" s="275"/>
      <c r="AT457" s="276" t="s">
        <v>210</v>
      </c>
      <c r="AU457" s="276" t="s">
        <v>88</v>
      </c>
      <c r="AV457" s="13" t="s">
        <v>152</v>
      </c>
      <c r="AW457" s="13" t="s">
        <v>41</v>
      </c>
      <c r="AX457" s="13" t="s">
        <v>86</v>
      </c>
      <c r="AY457" s="276" t="s">
        <v>133</v>
      </c>
    </row>
    <row r="458" s="1" customFormat="1" ht="16.5" customHeight="1">
      <c r="B458" s="47"/>
      <c r="C458" s="234" t="s">
        <v>659</v>
      </c>
      <c r="D458" s="234" t="s">
        <v>136</v>
      </c>
      <c r="E458" s="235" t="s">
        <v>660</v>
      </c>
      <c r="F458" s="236" t="s">
        <v>661</v>
      </c>
      <c r="G458" s="237" t="s">
        <v>206</v>
      </c>
      <c r="H458" s="238">
        <v>44.079999999999998</v>
      </c>
      <c r="I458" s="239"/>
      <c r="J458" s="240">
        <f>ROUND(I458*H458,2)</f>
        <v>0</v>
      </c>
      <c r="K458" s="236" t="s">
        <v>139</v>
      </c>
      <c r="L458" s="73"/>
      <c r="M458" s="241" t="s">
        <v>34</v>
      </c>
      <c r="N458" s="242" t="s">
        <v>49</v>
      </c>
      <c r="O458" s="48"/>
      <c r="P458" s="243">
        <f>O458*H458</f>
        <v>0</v>
      </c>
      <c r="Q458" s="243">
        <v>0.00020000000000000001</v>
      </c>
      <c r="R458" s="243">
        <f>Q458*H458</f>
        <v>0.0088160000000000009</v>
      </c>
      <c r="S458" s="243">
        <v>0</v>
      </c>
      <c r="T458" s="244">
        <f>S458*H458</f>
        <v>0</v>
      </c>
      <c r="AR458" s="24" t="s">
        <v>308</v>
      </c>
      <c r="AT458" s="24" t="s">
        <v>136</v>
      </c>
      <c r="AU458" s="24" t="s">
        <v>88</v>
      </c>
      <c r="AY458" s="24" t="s">
        <v>133</v>
      </c>
      <c r="BE458" s="245">
        <f>IF(N458="základní",J458,0)</f>
        <v>0</v>
      </c>
      <c r="BF458" s="245">
        <f>IF(N458="snížená",J458,0)</f>
        <v>0</v>
      </c>
      <c r="BG458" s="245">
        <f>IF(N458="zákl. přenesená",J458,0)</f>
        <v>0</v>
      </c>
      <c r="BH458" s="245">
        <f>IF(N458="sníž. přenesená",J458,0)</f>
        <v>0</v>
      </c>
      <c r="BI458" s="245">
        <f>IF(N458="nulová",J458,0)</f>
        <v>0</v>
      </c>
      <c r="BJ458" s="24" t="s">
        <v>86</v>
      </c>
      <c r="BK458" s="245">
        <f>ROUND(I458*H458,2)</f>
        <v>0</v>
      </c>
      <c r="BL458" s="24" t="s">
        <v>308</v>
      </c>
      <c r="BM458" s="24" t="s">
        <v>662</v>
      </c>
    </row>
    <row r="459" s="1" customFormat="1">
      <c r="B459" s="47"/>
      <c r="C459" s="75"/>
      <c r="D459" s="252" t="s">
        <v>208</v>
      </c>
      <c r="E459" s="75"/>
      <c r="F459" s="253" t="s">
        <v>663</v>
      </c>
      <c r="G459" s="75"/>
      <c r="H459" s="75"/>
      <c r="I459" s="204"/>
      <c r="J459" s="75"/>
      <c r="K459" s="75"/>
      <c r="L459" s="73"/>
      <c r="M459" s="254"/>
      <c r="N459" s="48"/>
      <c r="O459" s="48"/>
      <c r="P459" s="48"/>
      <c r="Q459" s="48"/>
      <c r="R459" s="48"/>
      <c r="S459" s="48"/>
      <c r="T459" s="96"/>
      <c r="AT459" s="24" t="s">
        <v>208</v>
      </c>
      <c r="AU459" s="24" t="s">
        <v>88</v>
      </c>
    </row>
    <row r="460" s="1" customFormat="1" ht="38.25" customHeight="1">
      <c r="B460" s="47"/>
      <c r="C460" s="234" t="s">
        <v>664</v>
      </c>
      <c r="D460" s="234" t="s">
        <v>136</v>
      </c>
      <c r="E460" s="235" t="s">
        <v>665</v>
      </c>
      <c r="F460" s="236" t="s">
        <v>666</v>
      </c>
      <c r="G460" s="237" t="s">
        <v>244</v>
      </c>
      <c r="H460" s="238">
        <v>2.024</v>
      </c>
      <c r="I460" s="239"/>
      <c r="J460" s="240">
        <f>ROUND(I460*H460,2)</f>
        <v>0</v>
      </c>
      <c r="K460" s="236" t="s">
        <v>139</v>
      </c>
      <c r="L460" s="73"/>
      <c r="M460" s="241" t="s">
        <v>34</v>
      </c>
      <c r="N460" s="242" t="s">
        <v>49</v>
      </c>
      <c r="O460" s="48"/>
      <c r="P460" s="243">
        <f>O460*H460</f>
        <v>0</v>
      </c>
      <c r="Q460" s="243">
        <v>0</v>
      </c>
      <c r="R460" s="243">
        <f>Q460*H460</f>
        <v>0</v>
      </c>
      <c r="S460" s="243">
        <v>0</v>
      </c>
      <c r="T460" s="244">
        <f>S460*H460</f>
        <v>0</v>
      </c>
      <c r="AR460" s="24" t="s">
        <v>308</v>
      </c>
      <c r="AT460" s="24" t="s">
        <v>136</v>
      </c>
      <c r="AU460" s="24" t="s">
        <v>88</v>
      </c>
      <c r="AY460" s="24" t="s">
        <v>133</v>
      </c>
      <c r="BE460" s="245">
        <f>IF(N460="základní",J460,0)</f>
        <v>0</v>
      </c>
      <c r="BF460" s="245">
        <f>IF(N460="snížená",J460,0)</f>
        <v>0</v>
      </c>
      <c r="BG460" s="245">
        <f>IF(N460="zákl. přenesená",J460,0)</f>
        <v>0</v>
      </c>
      <c r="BH460" s="245">
        <f>IF(N460="sníž. přenesená",J460,0)</f>
        <v>0</v>
      </c>
      <c r="BI460" s="245">
        <f>IF(N460="nulová",J460,0)</f>
        <v>0</v>
      </c>
      <c r="BJ460" s="24" t="s">
        <v>86</v>
      </c>
      <c r="BK460" s="245">
        <f>ROUND(I460*H460,2)</f>
        <v>0</v>
      </c>
      <c r="BL460" s="24" t="s">
        <v>308</v>
      </c>
      <c r="BM460" s="24" t="s">
        <v>667</v>
      </c>
    </row>
    <row r="461" s="1" customFormat="1">
      <c r="B461" s="47"/>
      <c r="C461" s="75"/>
      <c r="D461" s="252" t="s">
        <v>208</v>
      </c>
      <c r="E461" s="75"/>
      <c r="F461" s="253" t="s">
        <v>448</v>
      </c>
      <c r="G461" s="75"/>
      <c r="H461" s="75"/>
      <c r="I461" s="204"/>
      <c r="J461" s="75"/>
      <c r="K461" s="75"/>
      <c r="L461" s="73"/>
      <c r="M461" s="254"/>
      <c r="N461" s="48"/>
      <c r="O461" s="48"/>
      <c r="P461" s="48"/>
      <c r="Q461" s="48"/>
      <c r="R461" s="48"/>
      <c r="S461" s="48"/>
      <c r="T461" s="96"/>
      <c r="AT461" s="24" t="s">
        <v>208</v>
      </c>
      <c r="AU461" s="24" t="s">
        <v>88</v>
      </c>
    </row>
    <row r="462" s="11" customFormat="1" ht="29.88" customHeight="1">
      <c r="B462" s="218"/>
      <c r="C462" s="219"/>
      <c r="D462" s="220" t="s">
        <v>77</v>
      </c>
      <c r="E462" s="232" t="s">
        <v>668</v>
      </c>
      <c r="F462" s="232" t="s">
        <v>669</v>
      </c>
      <c r="G462" s="219"/>
      <c r="H462" s="219"/>
      <c r="I462" s="222"/>
      <c r="J462" s="233">
        <f>BK462</f>
        <v>0</v>
      </c>
      <c r="K462" s="219"/>
      <c r="L462" s="224"/>
      <c r="M462" s="225"/>
      <c r="N462" s="226"/>
      <c r="O462" s="226"/>
      <c r="P462" s="227">
        <f>SUM(P463:P498)</f>
        <v>0</v>
      </c>
      <c r="Q462" s="226"/>
      <c r="R462" s="227">
        <f>SUM(R463:R498)</f>
        <v>4.9974222199999998</v>
      </c>
      <c r="S462" s="226"/>
      <c r="T462" s="228">
        <f>SUM(T463:T498)</f>
        <v>0</v>
      </c>
      <c r="AR462" s="229" t="s">
        <v>88</v>
      </c>
      <c r="AT462" s="230" t="s">
        <v>77</v>
      </c>
      <c r="AU462" s="230" t="s">
        <v>86</v>
      </c>
      <c r="AY462" s="229" t="s">
        <v>133</v>
      </c>
      <c r="BK462" s="231">
        <f>SUM(BK463:BK498)</f>
        <v>0</v>
      </c>
    </row>
    <row r="463" s="1" customFormat="1" ht="25.5" customHeight="1">
      <c r="B463" s="47"/>
      <c r="C463" s="234" t="s">
        <v>670</v>
      </c>
      <c r="D463" s="234" t="s">
        <v>136</v>
      </c>
      <c r="E463" s="235" t="s">
        <v>671</v>
      </c>
      <c r="F463" s="236" t="s">
        <v>672</v>
      </c>
      <c r="G463" s="237" t="s">
        <v>206</v>
      </c>
      <c r="H463" s="238">
        <v>126.107</v>
      </c>
      <c r="I463" s="239"/>
      <c r="J463" s="240">
        <f>ROUND(I463*H463,2)</f>
        <v>0</v>
      </c>
      <c r="K463" s="236" t="s">
        <v>139</v>
      </c>
      <c r="L463" s="73"/>
      <c r="M463" s="241" t="s">
        <v>34</v>
      </c>
      <c r="N463" s="242" t="s">
        <v>49</v>
      </c>
      <c r="O463" s="48"/>
      <c r="P463" s="243">
        <f>O463*H463</f>
        <v>0</v>
      </c>
      <c r="Q463" s="243">
        <v>0</v>
      </c>
      <c r="R463" s="243">
        <f>Q463*H463</f>
        <v>0</v>
      </c>
      <c r="S463" s="243">
        <v>0</v>
      </c>
      <c r="T463" s="244">
        <f>S463*H463</f>
        <v>0</v>
      </c>
      <c r="AR463" s="24" t="s">
        <v>308</v>
      </c>
      <c r="AT463" s="24" t="s">
        <v>136</v>
      </c>
      <c r="AU463" s="24" t="s">
        <v>88</v>
      </c>
      <c r="AY463" s="24" t="s">
        <v>133</v>
      </c>
      <c r="BE463" s="245">
        <f>IF(N463="základní",J463,0)</f>
        <v>0</v>
      </c>
      <c r="BF463" s="245">
        <f>IF(N463="snížená",J463,0)</f>
        <v>0</v>
      </c>
      <c r="BG463" s="245">
        <f>IF(N463="zákl. přenesená",J463,0)</f>
        <v>0</v>
      </c>
      <c r="BH463" s="245">
        <f>IF(N463="sníž. přenesená",J463,0)</f>
        <v>0</v>
      </c>
      <c r="BI463" s="245">
        <f>IF(N463="nulová",J463,0)</f>
        <v>0</v>
      </c>
      <c r="BJ463" s="24" t="s">
        <v>86</v>
      </c>
      <c r="BK463" s="245">
        <f>ROUND(I463*H463,2)</f>
        <v>0</v>
      </c>
      <c r="BL463" s="24" t="s">
        <v>308</v>
      </c>
      <c r="BM463" s="24" t="s">
        <v>673</v>
      </c>
    </row>
    <row r="464" s="1" customFormat="1">
      <c r="B464" s="47"/>
      <c r="C464" s="75"/>
      <c r="D464" s="252" t="s">
        <v>208</v>
      </c>
      <c r="E464" s="75"/>
      <c r="F464" s="253" t="s">
        <v>674</v>
      </c>
      <c r="G464" s="75"/>
      <c r="H464" s="75"/>
      <c r="I464" s="204"/>
      <c r="J464" s="75"/>
      <c r="K464" s="75"/>
      <c r="L464" s="73"/>
      <c r="M464" s="254"/>
      <c r="N464" s="48"/>
      <c r="O464" s="48"/>
      <c r="P464" s="48"/>
      <c r="Q464" s="48"/>
      <c r="R464" s="48"/>
      <c r="S464" s="48"/>
      <c r="T464" s="96"/>
      <c r="AT464" s="24" t="s">
        <v>208</v>
      </c>
      <c r="AU464" s="24" t="s">
        <v>88</v>
      </c>
    </row>
    <row r="465" s="1" customFormat="1" ht="16.5" customHeight="1">
      <c r="B465" s="47"/>
      <c r="C465" s="288" t="s">
        <v>675</v>
      </c>
      <c r="D465" s="288" t="s">
        <v>250</v>
      </c>
      <c r="E465" s="289" t="s">
        <v>676</v>
      </c>
      <c r="F465" s="290" t="s">
        <v>677</v>
      </c>
      <c r="G465" s="291" t="s">
        <v>206</v>
      </c>
      <c r="H465" s="292">
        <v>138.71799999999999</v>
      </c>
      <c r="I465" s="293"/>
      <c r="J465" s="294">
        <f>ROUND(I465*H465,2)</f>
        <v>0</v>
      </c>
      <c r="K465" s="290" t="s">
        <v>139</v>
      </c>
      <c r="L465" s="295"/>
      <c r="M465" s="296" t="s">
        <v>34</v>
      </c>
      <c r="N465" s="297" t="s">
        <v>49</v>
      </c>
      <c r="O465" s="48"/>
      <c r="P465" s="243">
        <f>O465*H465</f>
        <v>0</v>
      </c>
      <c r="Q465" s="243">
        <v>0.00017000000000000001</v>
      </c>
      <c r="R465" s="243">
        <f>Q465*H465</f>
        <v>0.023582059999999998</v>
      </c>
      <c r="S465" s="243">
        <v>0</v>
      </c>
      <c r="T465" s="244">
        <f>S465*H465</f>
        <v>0</v>
      </c>
      <c r="AR465" s="24" t="s">
        <v>412</v>
      </c>
      <c r="AT465" s="24" t="s">
        <v>250</v>
      </c>
      <c r="AU465" s="24" t="s">
        <v>88</v>
      </c>
      <c r="AY465" s="24" t="s">
        <v>133</v>
      </c>
      <c r="BE465" s="245">
        <f>IF(N465="základní",J465,0)</f>
        <v>0</v>
      </c>
      <c r="BF465" s="245">
        <f>IF(N465="snížená",J465,0)</f>
        <v>0</v>
      </c>
      <c r="BG465" s="245">
        <f>IF(N465="zákl. přenesená",J465,0)</f>
        <v>0</v>
      </c>
      <c r="BH465" s="245">
        <f>IF(N465="sníž. přenesená",J465,0)</f>
        <v>0</v>
      </c>
      <c r="BI465" s="245">
        <f>IF(N465="nulová",J465,0)</f>
        <v>0</v>
      </c>
      <c r="BJ465" s="24" t="s">
        <v>86</v>
      </c>
      <c r="BK465" s="245">
        <f>ROUND(I465*H465,2)</f>
        <v>0</v>
      </c>
      <c r="BL465" s="24" t="s">
        <v>308</v>
      </c>
      <c r="BM465" s="24" t="s">
        <v>678</v>
      </c>
    </row>
    <row r="466" s="12" customFormat="1">
      <c r="B466" s="255"/>
      <c r="C466" s="256"/>
      <c r="D466" s="252" t="s">
        <v>210</v>
      </c>
      <c r="E466" s="256"/>
      <c r="F466" s="258" t="s">
        <v>679</v>
      </c>
      <c r="G466" s="256"/>
      <c r="H466" s="259">
        <v>138.71799999999999</v>
      </c>
      <c r="I466" s="260"/>
      <c r="J466" s="256"/>
      <c r="K466" s="256"/>
      <c r="L466" s="261"/>
      <c r="M466" s="262"/>
      <c r="N466" s="263"/>
      <c r="O466" s="263"/>
      <c r="P466" s="263"/>
      <c r="Q466" s="263"/>
      <c r="R466" s="263"/>
      <c r="S466" s="263"/>
      <c r="T466" s="264"/>
      <c r="AT466" s="265" t="s">
        <v>210</v>
      </c>
      <c r="AU466" s="265" t="s">
        <v>88</v>
      </c>
      <c r="AV466" s="12" t="s">
        <v>88</v>
      </c>
      <c r="AW466" s="12" t="s">
        <v>6</v>
      </c>
      <c r="AX466" s="12" t="s">
        <v>86</v>
      </c>
      <c r="AY466" s="265" t="s">
        <v>133</v>
      </c>
    </row>
    <row r="467" s="1" customFormat="1" ht="38.25" customHeight="1">
      <c r="B467" s="47"/>
      <c r="C467" s="234" t="s">
        <v>680</v>
      </c>
      <c r="D467" s="234" t="s">
        <v>136</v>
      </c>
      <c r="E467" s="235" t="s">
        <v>681</v>
      </c>
      <c r="F467" s="236" t="s">
        <v>682</v>
      </c>
      <c r="G467" s="237" t="s">
        <v>206</v>
      </c>
      <c r="H467" s="238">
        <v>126.107</v>
      </c>
      <c r="I467" s="239"/>
      <c r="J467" s="240">
        <f>ROUND(I467*H467,2)</f>
        <v>0</v>
      </c>
      <c r="K467" s="236" t="s">
        <v>139</v>
      </c>
      <c r="L467" s="73"/>
      <c r="M467" s="241" t="s">
        <v>34</v>
      </c>
      <c r="N467" s="242" t="s">
        <v>49</v>
      </c>
      <c r="O467" s="48"/>
      <c r="P467" s="243">
        <f>O467*H467</f>
        <v>0</v>
      </c>
      <c r="Q467" s="243">
        <v>0.02767</v>
      </c>
      <c r="R467" s="243">
        <f>Q467*H467</f>
        <v>3.48938069</v>
      </c>
      <c r="S467" s="243">
        <v>0</v>
      </c>
      <c r="T467" s="244">
        <f>S467*H467</f>
        <v>0</v>
      </c>
      <c r="AR467" s="24" t="s">
        <v>308</v>
      </c>
      <c r="AT467" s="24" t="s">
        <v>136</v>
      </c>
      <c r="AU467" s="24" t="s">
        <v>88</v>
      </c>
      <c r="AY467" s="24" t="s">
        <v>133</v>
      </c>
      <c r="BE467" s="245">
        <f>IF(N467="základní",J467,0)</f>
        <v>0</v>
      </c>
      <c r="BF467" s="245">
        <f>IF(N467="snížená",J467,0)</f>
        <v>0</v>
      </c>
      <c r="BG467" s="245">
        <f>IF(N467="zákl. přenesená",J467,0)</f>
        <v>0</v>
      </c>
      <c r="BH467" s="245">
        <f>IF(N467="sníž. přenesená",J467,0)</f>
        <v>0</v>
      </c>
      <c r="BI467" s="245">
        <f>IF(N467="nulová",J467,0)</f>
        <v>0</v>
      </c>
      <c r="BJ467" s="24" t="s">
        <v>86</v>
      </c>
      <c r="BK467" s="245">
        <f>ROUND(I467*H467,2)</f>
        <v>0</v>
      </c>
      <c r="BL467" s="24" t="s">
        <v>308</v>
      </c>
      <c r="BM467" s="24" t="s">
        <v>683</v>
      </c>
    </row>
    <row r="468" s="1" customFormat="1">
      <c r="B468" s="47"/>
      <c r="C468" s="75"/>
      <c r="D468" s="252" t="s">
        <v>208</v>
      </c>
      <c r="E468" s="75"/>
      <c r="F468" s="253" t="s">
        <v>684</v>
      </c>
      <c r="G468" s="75"/>
      <c r="H468" s="75"/>
      <c r="I468" s="204"/>
      <c r="J468" s="75"/>
      <c r="K468" s="75"/>
      <c r="L468" s="73"/>
      <c r="M468" s="254"/>
      <c r="N468" s="48"/>
      <c r="O468" s="48"/>
      <c r="P468" s="48"/>
      <c r="Q468" s="48"/>
      <c r="R468" s="48"/>
      <c r="S468" s="48"/>
      <c r="T468" s="96"/>
      <c r="AT468" s="24" t="s">
        <v>208</v>
      </c>
      <c r="AU468" s="24" t="s">
        <v>88</v>
      </c>
    </row>
    <row r="469" s="12" customFormat="1">
      <c r="B469" s="255"/>
      <c r="C469" s="256"/>
      <c r="D469" s="252" t="s">
        <v>210</v>
      </c>
      <c r="E469" s="257" t="s">
        <v>34</v>
      </c>
      <c r="F469" s="258" t="s">
        <v>685</v>
      </c>
      <c r="G469" s="256"/>
      <c r="H469" s="259">
        <v>55.295999999999999</v>
      </c>
      <c r="I469" s="260"/>
      <c r="J469" s="256"/>
      <c r="K469" s="256"/>
      <c r="L469" s="261"/>
      <c r="M469" s="262"/>
      <c r="N469" s="263"/>
      <c r="O469" s="263"/>
      <c r="P469" s="263"/>
      <c r="Q469" s="263"/>
      <c r="R469" s="263"/>
      <c r="S469" s="263"/>
      <c r="T469" s="264"/>
      <c r="AT469" s="265" t="s">
        <v>210</v>
      </c>
      <c r="AU469" s="265" t="s">
        <v>88</v>
      </c>
      <c r="AV469" s="12" t="s">
        <v>88</v>
      </c>
      <c r="AW469" s="12" t="s">
        <v>41</v>
      </c>
      <c r="AX469" s="12" t="s">
        <v>78</v>
      </c>
      <c r="AY469" s="265" t="s">
        <v>133</v>
      </c>
    </row>
    <row r="470" s="12" customFormat="1">
      <c r="B470" s="255"/>
      <c r="C470" s="256"/>
      <c r="D470" s="252" t="s">
        <v>210</v>
      </c>
      <c r="E470" s="257" t="s">
        <v>34</v>
      </c>
      <c r="F470" s="258" t="s">
        <v>686</v>
      </c>
      <c r="G470" s="256"/>
      <c r="H470" s="259">
        <v>-7.2720000000000002</v>
      </c>
      <c r="I470" s="260"/>
      <c r="J470" s="256"/>
      <c r="K470" s="256"/>
      <c r="L470" s="261"/>
      <c r="M470" s="262"/>
      <c r="N470" s="263"/>
      <c r="O470" s="263"/>
      <c r="P470" s="263"/>
      <c r="Q470" s="263"/>
      <c r="R470" s="263"/>
      <c r="S470" s="263"/>
      <c r="T470" s="264"/>
      <c r="AT470" s="265" t="s">
        <v>210</v>
      </c>
      <c r="AU470" s="265" t="s">
        <v>88</v>
      </c>
      <c r="AV470" s="12" t="s">
        <v>88</v>
      </c>
      <c r="AW470" s="12" t="s">
        <v>41</v>
      </c>
      <c r="AX470" s="12" t="s">
        <v>78</v>
      </c>
      <c r="AY470" s="265" t="s">
        <v>133</v>
      </c>
    </row>
    <row r="471" s="12" customFormat="1">
      <c r="B471" s="255"/>
      <c r="C471" s="256"/>
      <c r="D471" s="252" t="s">
        <v>210</v>
      </c>
      <c r="E471" s="257" t="s">
        <v>34</v>
      </c>
      <c r="F471" s="258" t="s">
        <v>687</v>
      </c>
      <c r="G471" s="256"/>
      <c r="H471" s="259">
        <v>27.739999999999998</v>
      </c>
      <c r="I471" s="260"/>
      <c r="J471" s="256"/>
      <c r="K471" s="256"/>
      <c r="L471" s="261"/>
      <c r="M471" s="262"/>
      <c r="N471" s="263"/>
      <c r="O471" s="263"/>
      <c r="P471" s="263"/>
      <c r="Q471" s="263"/>
      <c r="R471" s="263"/>
      <c r="S471" s="263"/>
      <c r="T471" s="264"/>
      <c r="AT471" s="265" t="s">
        <v>210</v>
      </c>
      <c r="AU471" s="265" t="s">
        <v>88</v>
      </c>
      <c r="AV471" s="12" t="s">
        <v>88</v>
      </c>
      <c r="AW471" s="12" t="s">
        <v>41</v>
      </c>
      <c r="AX471" s="12" t="s">
        <v>78</v>
      </c>
      <c r="AY471" s="265" t="s">
        <v>133</v>
      </c>
    </row>
    <row r="472" s="12" customFormat="1">
      <c r="B472" s="255"/>
      <c r="C472" s="256"/>
      <c r="D472" s="252" t="s">
        <v>210</v>
      </c>
      <c r="E472" s="257" t="s">
        <v>34</v>
      </c>
      <c r="F472" s="258" t="s">
        <v>688</v>
      </c>
      <c r="G472" s="256"/>
      <c r="H472" s="259">
        <v>28.260000000000002</v>
      </c>
      <c r="I472" s="260"/>
      <c r="J472" s="256"/>
      <c r="K472" s="256"/>
      <c r="L472" s="261"/>
      <c r="M472" s="262"/>
      <c r="N472" s="263"/>
      <c r="O472" s="263"/>
      <c r="P472" s="263"/>
      <c r="Q472" s="263"/>
      <c r="R472" s="263"/>
      <c r="S472" s="263"/>
      <c r="T472" s="264"/>
      <c r="AT472" s="265" t="s">
        <v>210</v>
      </c>
      <c r="AU472" s="265" t="s">
        <v>88</v>
      </c>
      <c r="AV472" s="12" t="s">
        <v>88</v>
      </c>
      <c r="AW472" s="12" t="s">
        <v>41</v>
      </c>
      <c r="AX472" s="12" t="s">
        <v>78</v>
      </c>
      <c r="AY472" s="265" t="s">
        <v>133</v>
      </c>
    </row>
    <row r="473" s="12" customFormat="1">
      <c r="B473" s="255"/>
      <c r="C473" s="256"/>
      <c r="D473" s="252" t="s">
        <v>210</v>
      </c>
      <c r="E473" s="257" t="s">
        <v>34</v>
      </c>
      <c r="F473" s="258" t="s">
        <v>689</v>
      </c>
      <c r="G473" s="256"/>
      <c r="H473" s="259">
        <v>-7.79</v>
      </c>
      <c r="I473" s="260"/>
      <c r="J473" s="256"/>
      <c r="K473" s="256"/>
      <c r="L473" s="261"/>
      <c r="M473" s="262"/>
      <c r="N473" s="263"/>
      <c r="O473" s="263"/>
      <c r="P473" s="263"/>
      <c r="Q473" s="263"/>
      <c r="R473" s="263"/>
      <c r="S473" s="263"/>
      <c r="T473" s="264"/>
      <c r="AT473" s="265" t="s">
        <v>210</v>
      </c>
      <c r="AU473" s="265" t="s">
        <v>88</v>
      </c>
      <c r="AV473" s="12" t="s">
        <v>88</v>
      </c>
      <c r="AW473" s="12" t="s">
        <v>41</v>
      </c>
      <c r="AX473" s="12" t="s">
        <v>78</v>
      </c>
      <c r="AY473" s="265" t="s">
        <v>133</v>
      </c>
    </row>
    <row r="474" s="12" customFormat="1">
      <c r="B474" s="255"/>
      <c r="C474" s="256"/>
      <c r="D474" s="252" t="s">
        <v>210</v>
      </c>
      <c r="E474" s="257" t="s">
        <v>34</v>
      </c>
      <c r="F474" s="258" t="s">
        <v>690</v>
      </c>
      <c r="G474" s="256"/>
      <c r="H474" s="259">
        <v>10.653000000000001</v>
      </c>
      <c r="I474" s="260"/>
      <c r="J474" s="256"/>
      <c r="K474" s="256"/>
      <c r="L474" s="261"/>
      <c r="M474" s="262"/>
      <c r="N474" s="263"/>
      <c r="O474" s="263"/>
      <c r="P474" s="263"/>
      <c r="Q474" s="263"/>
      <c r="R474" s="263"/>
      <c r="S474" s="263"/>
      <c r="T474" s="264"/>
      <c r="AT474" s="265" t="s">
        <v>210</v>
      </c>
      <c r="AU474" s="265" t="s">
        <v>88</v>
      </c>
      <c r="AV474" s="12" t="s">
        <v>88</v>
      </c>
      <c r="AW474" s="12" t="s">
        <v>41</v>
      </c>
      <c r="AX474" s="12" t="s">
        <v>78</v>
      </c>
      <c r="AY474" s="265" t="s">
        <v>133</v>
      </c>
    </row>
    <row r="475" s="12" customFormat="1">
      <c r="B475" s="255"/>
      <c r="C475" s="256"/>
      <c r="D475" s="252" t="s">
        <v>210</v>
      </c>
      <c r="E475" s="257" t="s">
        <v>34</v>
      </c>
      <c r="F475" s="258" t="s">
        <v>691</v>
      </c>
      <c r="G475" s="256"/>
      <c r="H475" s="259">
        <v>19.219999999999999</v>
      </c>
      <c r="I475" s="260"/>
      <c r="J475" s="256"/>
      <c r="K475" s="256"/>
      <c r="L475" s="261"/>
      <c r="M475" s="262"/>
      <c r="N475" s="263"/>
      <c r="O475" s="263"/>
      <c r="P475" s="263"/>
      <c r="Q475" s="263"/>
      <c r="R475" s="263"/>
      <c r="S475" s="263"/>
      <c r="T475" s="264"/>
      <c r="AT475" s="265" t="s">
        <v>210</v>
      </c>
      <c r="AU475" s="265" t="s">
        <v>88</v>
      </c>
      <c r="AV475" s="12" t="s">
        <v>88</v>
      </c>
      <c r="AW475" s="12" t="s">
        <v>41</v>
      </c>
      <c r="AX475" s="12" t="s">
        <v>78</v>
      </c>
      <c r="AY475" s="265" t="s">
        <v>133</v>
      </c>
    </row>
    <row r="476" s="13" customFormat="1">
      <c r="B476" s="266"/>
      <c r="C476" s="267"/>
      <c r="D476" s="252" t="s">
        <v>210</v>
      </c>
      <c r="E476" s="268" t="s">
        <v>34</v>
      </c>
      <c r="F476" s="269" t="s">
        <v>218</v>
      </c>
      <c r="G476" s="267"/>
      <c r="H476" s="270">
        <v>126.107</v>
      </c>
      <c r="I476" s="271"/>
      <c r="J476" s="267"/>
      <c r="K476" s="267"/>
      <c r="L476" s="272"/>
      <c r="M476" s="273"/>
      <c r="N476" s="274"/>
      <c r="O476" s="274"/>
      <c r="P476" s="274"/>
      <c r="Q476" s="274"/>
      <c r="R476" s="274"/>
      <c r="S476" s="274"/>
      <c r="T476" s="275"/>
      <c r="AT476" s="276" t="s">
        <v>210</v>
      </c>
      <c r="AU476" s="276" t="s">
        <v>88</v>
      </c>
      <c r="AV476" s="13" t="s">
        <v>152</v>
      </c>
      <c r="AW476" s="13" t="s">
        <v>41</v>
      </c>
      <c r="AX476" s="13" t="s">
        <v>86</v>
      </c>
      <c r="AY476" s="276" t="s">
        <v>133</v>
      </c>
    </row>
    <row r="477" s="1" customFormat="1" ht="38.25" customHeight="1">
      <c r="B477" s="47"/>
      <c r="C477" s="234" t="s">
        <v>692</v>
      </c>
      <c r="D477" s="234" t="s">
        <v>136</v>
      </c>
      <c r="E477" s="235" t="s">
        <v>693</v>
      </c>
      <c r="F477" s="236" t="s">
        <v>694</v>
      </c>
      <c r="G477" s="237" t="s">
        <v>206</v>
      </c>
      <c r="H477" s="238">
        <v>55.792000000000002</v>
      </c>
      <c r="I477" s="239"/>
      <c r="J477" s="240">
        <f>ROUND(I477*H477,2)</f>
        <v>0</v>
      </c>
      <c r="K477" s="236" t="s">
        <v>139</v>
      </c>
      <c r="L477" s="73"/>
      <c r="M477" s="241" t="s">
        <v>34</v>
      </c>
      <c r="N477" s="242" t="s">
        <v>49</v>
      </c>
      <c r="O477" s="48"/>
      <c r="P477" s="243">
        <f>O477*H477</f>
        <v>0</v>
      </c>
      <c r="Q477" s="243">
        <v>0.025149999999999999</v>
      </c>
      <c r="R477" s="243">
        <f>Q477*H477</f>
        <v>1.4031688</v>
      </c>
      <c r="S477" s="243">
        <v>0</v>
      </c>
      <c r="T477" s="244">
        <f>S477*H477</f>
        <v>0</v>
      </c>
      <c r="AR477" s="24" t="s">
        <v>308</v>
      </c>
      <c r="AT477" s="24" t="s">
        <v>136</v>
      </c>
      <c r="AU477" s="24" t="s">
        <v>88</v>
      </c>
      <c r="AY477" s="24" t="s">
        <v>133</v>
      </c>
      <c r="BE477" s="245">
        <f>IF(N477="základní",J477,0)</f>
        <v>0</v>
      </c>
      <c r="BF477" s="245">
        <f>IF(N477="snížená",J477,0)</f>
        <v>0</v>
      </c>
      <c r="BG477" s="245">
        <f>IF(N477="zákl. přenesená",J477,0)</f>
        <v>0</v>
      </c>
      <c r="BH477" s="245">
        <f>IF(N477="sníž. přenesená",J477,0)</f>
        <v>0</v>
      </c>
      <c r="BI477" s="245">
        <f>IF(N477="nulová",J477,0)</f>
        <v>0</v>
      </c>
      <c r="BJ477" s="24" t="s">
        <v>86</v>
      </c>
      <c r="BK477" s="245">
        <f>ROUND(I477*H477,2)</f>
        <v>0</v>
      </c>
      <c r="BL477" s="24" t="s">
        <v>308</v>
      </c>
      <c r="BM477" s="24" t="s">
        <v>695</v>
      </c>
    </row>
    <row r="478" s="1" customFormat="1">
      <c r="B478" s="47"/>
      <c r="C478" s="75"/>
      <c r="D478" s="252" t="s">
        <v>208</v>
      </c>
      <c r="E478" s="75"/>
      <c r="F478" s="253" t="s">
        <v>696</v>
      </c>
      <c r="G478" s="75"/>
      <c r="H478" s="75"/>
      <c r="I478" s="204"/>
      <c r="J478" s="75"/>
      <c r="K478" s="75"/>
      <c r="L478" s="73"/>
      <c r="M478" s="254"/>
      <c r="N478" s="48"/>
      <c r="O478" s="48"/>
      <c r="P478" s="48"/>
      <c r="Q478" s="48"/>
      <c r="R478" s="48"/>
      <c r="S478" s="48"/>
      <c r="T478" s="96"/>
      <c r="AT478" s="24" t="s">
        <v>208</v>
      </c>
      <c r="AU478" s="24" t="s">
        <v>88</v>
      </c>
    </row>
    <row r="479" s="14" customFormat="1">
      <c r="B479" s="277"/>
      <c r="C479" s="278"/>
      <c r="D479" s="252" t="s">
        <v>210</v>
      </c>
      <c r="E479" s="279" t="s">
        <v>34</v>
      </c>
      <c r="F479" s="280" t="s">
        <v>469</v>
      </c>
      <c r="G479" s="278"/>
      <c r="H479" s="279" t="s">
        <v>34</v>
      </c>
      <c r="I479" s="281"/>
      <c r="J479" s="278"/>
      <c r="K479" s="278"/>
      <c r="L479" s="282"/>
      <c r="M479" s="283"/>
      <c r="N479" s="284"/>
      <c r="O479" s="284"/>
      <c r="P479" s="284"/>
      <c r="Q479" s="284"/>
      <c r="R479" s="284"/>
      <c r="S479" s="284"/>
      <c r="T479" s="285"/>
      <c r="AT479" s="286" t="s">
        <v>210</v>
      </c>
      <c r="AU479" s="286" t="s">
        <v>88</v>
      </c>
      <c r="AV479" s="14" t="s">
        <v>86</v>
      </c>
      <c r="AW479" s="14" t="s">
        <v>41</v>
      </c>
      <c r="AX479" s="14" t="s">
        <v>78</v>
      </c>
      <c r="AY479" s="286" t="s">
        <v>133</v>
      </c>
    </row>
    <row r="480" s="12" customFormat="1">
      <c r="B480" s="255"/>
      <c r="C480" s="256"/>
      <c r="D480" s="252" t="s">
        <v>210</v>
      </c>
      <c r="E480" s="257" t="s">
        <v>34</v>
      </c>
      <c r="F480" s="258" t="s">
        <v>697</v>
      </c>
      <c r="G480" s="256"/>
      <c r="H480" s="259">
        <v>18.247</v>
      </c>
      <c r="I480" s="260"/>
      <c r="J480" s="256"/>
      <c r="K480" s="256"/>
      <c r="L480" s="261"/>
      <c r="M480" s="262"/>
      <c r="N480" s="263"/>
      <c r="O480" s="263"/>
      <c r="P480" s="263"/>
      <c r="Q480" s="263"/>
      <c r="R480" s="263"/>
      <c r="S480" s="263"/>
      <c r="T480" s="264"/>
      <c r="AT480" s="265" t="s">
        <v>210</v>
      </c>
      <c r="AU480" s="265" t="s">
        <v>88</v>
      </c>
      <c r="AV480" s="12" t="s">
        <v>88</v>
      </c>
      <c r="AW480" s="12" t="s">
        <v>41</v>
      </c>
      <c r="AX480" s="12" t="s">
        <v>78</v>
      </c>
      <c r="AY480" s="265" t="s">
        <v>133</v>
      </c>
    </row>
    <row r="481" s="14" customFormat="1">
      <c r="B481" s="277"/>
      <c r="C481" s="278"/>
      <c r="D481" s="252" t="s">
        <v>210</v>
      </c>
      <c r="E481" s="279" t="s">
        <v>34</v>
      </c>
      <c r="F481" s="280" t="s">
        <v>485</v>
      </c>
      <c r="G481" s="278"/>
      <c r="H481" s="279" t="s">
        <v>34</v>
      </c>
      <c r="I481" s="281"/>
      <c r="J481" s="278"/>
      <c r="K481" s="278"/>
      <c r="L481" s="282"/>
      <c r="M481" s="283"/>
      <c r="N481" s="284"/>
      <c r="O481" s="284"/>
      <c r="P481" s="284"/>
      <c r="Q481" s="284"/>
      <c r="R481" s="284"/>
      <c r="S481" s="284"/>
      <c r="T481" s="285"/>
      <c r="AT481" s="286" t="s">
        <v>210</v>
      </c>
      <c r="AU481" s="286" t="s">
        <v>88</v>
      </c>
      <c r="AV481" s="14" t="s">
        <v>86</v>
      </c>
      <c r="AW481" s="14" t="s">
        <v>41</v>
      </c>
      <c r="AX481" s="14" t="s">
        <v>78</v>
      </c>
      <c r="AY481" s="286" t="s">
        <v>133</v>
      </c>
    </row>
    <row r="482" s="12" customFormat="1">
      <c r="B482" s="255"/>
      <c r="C482" s="256"/>
      <c r="D482" s="252" t="s">
        <v>210</v>
      </c>
      <c r="E482" s="257" t="s">
        <v>34</v>
      </c>
      <c r="F482" s="258" t="s">
        <v>698</v>
      </c>
      <c r="G482" s="256"/>
      <c r="H482" s="259">
        <v>17.818000000000001</v>
      </c>
      <c r="I482" s="260"/>
      <c r="J482" s="256"/>
      <c r="K482" s="256"/>
      <c r="L482" s="261"/>
      <c r="M482" s="262"/>
      <c r="N482" s="263"/>
      <c r="O482" s="263"/>
      <c r="P482" s="263"/>
      <c r="Q482" s="263"/>
      <c r="R482" s="263"/>
      <c r="S482" s="263"/>
      <c r="T482" s="264"/>
      <c r="AT482" s="265" t="s">
        <v>210</v>
      </c>
      <c r="AU482" s="265" t="s">
        <v>88</v>
      </c>
      <c r="AV482" s="12" t="s">
        <v>88</v>
      </c>
      <c r="AW482" s="12" t="s">
        <v>41</v>
      </c>
      <c r="AX482" s="12" t="s">
        <v>78</v>
      </c>
      <c r="AY482" s="265" t="s">
        <v>133</v>
      </c>
    </row>
    <row r="483" s="12" customFormat="1">
      <c r="B483" s="255"/>
      <c r="C483" s="256"/>
      <c r="D483" s="252" t="s">
        <v>210</v>
      </c>
      <c r="E483" s="257" t="s">
        <v>34</v>
      </c>
      <c r="F483" s="258" t="s">
        <v>699</v>
      </c>
      <c r="G483" s="256"/>
      <c r="H483" s="259">
        <v>-0.92000000000000004</v>
      </c>
      <c r="I483" s="260"/>
      <c r="J483" s="256"/>
      <c r="K483" s="256"/>
      <c r="L483" s="261"/>
      <c r="M483" s="262"/>
      <c r="N483" s="263"/>
      <c r="O483" s="263"/>
      <c r="P483" s="263"/>
      <c r="Q483" s="263"/>
      <c r="R483" s="263"/>
      <c r="S483" s="263"/>
      <c r="T483" s="264"/>
      <c r="AT483" s="265" t="s">
        <v>210</v>
      </c>
      <c r="AU483" s="265" t="s">
        <v>88</v>
      </c>
      <c r="AV483" s="12" t="s">
        <v>88</v>
      </c>
      <c r="AW483" s="12" t="s">
        <v>41</v>
      </c>
      <c r="AX483" s="12" t="s">
        <v>78</v>
      </c>
      <c r="AY483" s="265" t="s">
        <v>133</v>
      </c>
    </row>
    <row r="484" s="14" customFormat="1">
      <c r="B484" s="277"/>
      <c r="C484" s="278"/>
      <c r="D484" s="252" t="s">
        <v>210</v>
      </c>
      <c r="E484" s="279" t="s">
        <v>34</v>
      </c>
      <c r="F484" s="280" t="s">
        <v>477</v>
      </c>
      <c r="G484" s="278"/>
      <c r="H484" s="279" t="s">
        <v>34</v>
      </c>
      <c r="I484" s="281"/>
      <c r="J484" s="278"/>
      <c r="K484" s="278"/>
      <c r="L484" s="282"/>
      <c r="M484" s="283"/>
      <c r="N484" s="284"/>
      <c r="O484" s="284"/>
      <c r="P484" s="284"/>
      <c r="Q484" s="284"/>
      <c r="R484" s="284"/>
      <c r="S484" s="284"/>
      <c r="T484" s="285"/>
      <c r="AT484" s="286" t="s">
        <v>210</v>
      </c>
      <c r="AU484" s="286" t="s">
        <v>88</v>
      </c>
      <c r="AV484" s="14" t="s">
        <v>86</v>
      </c>
      <c r="AW484" s="14" t="s">
        <v>41</v>
      </c>
      <c r="AX484" s="14" t="s">
        <v>78</v>
      </c>
      <c r="AY484" s="286" t="s">
        <v>133</v>
      </c>
    </row>
    <row r="485" s="12" customFormat="1">
      <c r="B485" s="255"/>
      <c r="C485" s="256"/>
      <c r="D485" s="252" t="s">
        <v>210</v>
      </c>
      <c r="E485" s="257" t="s">
        <v>34</v>
      </c>
      <c r="F485" s="258" t="s">
        <v>700</v>
      </c>
      <c r="G485" s="256"/>
      <c r="H485" s="259">
        <v>27.547000000000001</v>
      </c>
      <c r="I485" s="260"/>
      <c r="J485" s="256"/>
      <c r="K485" s="256"/>
      <c r="L485" s="261"/>
      <c r="M485" s="262"/>
      <c r="N485" s="263"/>
      <c r="O485" s="263"/>
      <c r="P485" s="263"/>
      <c r="Q485" s="263"/>
      <c r="R485" s="263"/>
      <c r="S485" s="263"/>
      <c r="T485" s="264"/>
      <c r="AT485" s="265" t="s">
        <v>210</v>
      </c>
      <c r="AU485" s="265" t="s">
        <v>88</v>
      </c>
      <c r="AV485" s="12" t="s">
        <v>88</v>
      </c>
      <c r="AW485" s="12" t="s">
        <v>41</v>
      </c>
      <c r="AX485" s="12" t="s">
        <v>78</v>
      </c>
      <c r="AY485" s="265" t="s">
        <v>133</v>
      </c>
    </row>
    <row r="486" s="12" customFormat="1">
      <c r="B486" s="255"/>
      <c r="C486" s="256"/>
      <c r="D486" s="252" t="s">
        <v>210</v>
      </c>
      <c r="E486" s="257" t="s">
        <v>34</v>
      </c>
      <c r="F486" s="258" t="s">
        <v>701</v>
      </c>
      <c r="G486" s="256"/>
      <c r="H486" s="259">
        <v>-6.9000000000000004</v>
      </c>
      <c r="I486" s="260"/>
      <c r="J486" s="256"/>
      <c r="K486" s="256"/>
      <c r="L486" s="261"/>
      <c r="M486" s="262"/>
      <c r="N486" s="263"/>
      <c r="O486" s="263"/>
      <c r="P486" s="263"/>
      <c r="Q486" s="263"/>
      <c r="R486" s="263"/>
      <c r="S486" s="263"/>
      <c r="T486" s="264"/>
      <c r="AT486" s="265" t="s">
        <v>210</v>
      </c>
      <c r="AU486" s="265" t="s">
        <v>88</v>
      </c>
      <c r="AV486" s="12" t="s">
        <v>88</v>
      </c>
      <c r="AW486" s="12" t="s">
        <v>41</v>
      </c>
      <c r="AX486" s="12" t="s">
        <v>78</v>
      </c>
      <c r="AY486" s="265" t="s">
        <v>133</v>
      </c>
    </row>
    <row r="487" s="13" customFormat="1">
      <c r="B487" s="266"/>
      <c r="C487" s="267"/>
      <c r="D487" s="252" t="s">
        <v>210</v>
      </c>
      <c r="E487" s="268" t="s">
        <v>34</v>
      </c>
      <c r="F487" s="269" t="s">
        <v>218</v>
      </c>
      <c r="G487" s="267"/>
      <c r="H487" s="270">
        <v>55.792000000000002</v>
      </c>
      <c r="I487" s="271"/>
      <c r="J487" s="267"/>
      <c r="K487" s="267"/>
      <c r="L487" s="272"/>
      <c r="M487" s="273"/>
      <c r="N487" s="274"/>
      <c r="O487" s="274"/>
      <c r="P487" s="274"/>
      <c r="Q487" s="274"/>
      <c r="R487" s="274"/>
      <c r="S487" s="274"/>
      <c r="T487" s="275"/>
      <c r="AT487" s="276" t="s">
        <v>210</v>
      </c>
      <c r="AU487" s="276" t="s">
        <v>88</v>
      </c>
      <c r="AV487" s="13" t="s">
        <v>152</v>
      </c>
      <c r="AW487" s="13" t="s">
        <v>41</v>
      </c>
      <c r="AX487" s="13" t="s">
        <v>86</v>
      </c>
      <c r="AY487" s="276" t="s">
        <v>133</v>
      </c>
    </row>
    <row r="488" s="1" customFormat="1" ht="25.5" customHeight="1">
      <c r="B488" s="47"/>
      <c r="C488" s="234" t="s">
        <v>702</v>
      </c>
      <c r="D488" s="234" t="s">
        <v>136</v>
      </c>
      <c r="E488" s="235" t="s">
        <v>703</v>
      </c>
      <c r="F488" s="236" t="s">
        <v>704</v>
      </c>
      <c r="G488" s="237" t="s">
        <v>206</v>
      </c>
      <c r="H488" s="238">
        <v>55.792000000000002</v>
      </c>
      <c r="I488" s="239"/>
      <c r="J488" s="240">
        <f>ROUND(I488*H488,2)</f>
        <v>0</v>
      </c>
      <c r="K488" s="236" t="s">
        <v>139</v>
      </c>
      <c r="L488" s="73"/>
      <c r="M488" s="241" t="s">
        <v>34</v>
      </c>
      <c r="N488" s="242" t="s">
        <v>49</v>
      </c>
      <c r="O488" s="48"/>
      <c r="P488" s="243">
        <f>O488*H488</f>
        <v>0</v>
      </c>
      <c r="Q488" s="243">
        <v>0</v>
      </c>
      <c r="R488" s="243">
        <f>Q488*H488</f>
        <v>0</v>
      </c>
      <c r="S488" s="243">
        <v>0</v>
      </c>
      <c r="T488" s="244">
        <f>S488*H488</f>
        <v>0</v>
      </c>
      <c r="AR488" s="24" t="s">
        <v>308</v>
      </c>
      <c r="AT488" s="24" t="s">
        <v>136</v>
      </c>
      <c r="AU488" s="24" t="s">
        <v>88</v>
      </c>
      <c r="AY488" s="24" t="s">
        <v>133</v>
      </c>
      <c r="BE488" s="245">
        <f>IF(N488="základní",J488,0)</f>
        <v>0</v>
      </c>
      <c r="BF488" s="245">
        <f>IF(N488="snížená",J488,0)</f>
        <v>0</v>
      </c>
      <c r="BG488" s="245">
        <f>IF(N488="zákl. přenesená",J488,0)</f>
        <v>0</v>
      </c>
      <c r="BH488" s="245">
        <f>IF(N488="sníž. přenesená",J488,0)</f>
        <v>0</v>
      </c>
      <c r="BI488" s="245">
        <f>IF(N488="nulová",J488,0)</f>
        <v>0</v>
      </c>
      <c r="BJ488" s="24" t="s">
        <v>86</v>
      </c>
      <c r="BK488" s="245">
        <f>ROUND(I488*H488,2)</f>
        <v>0</v>
      </c>
      <c r="BL488" s="24" t="s">
        <v>308</v>
      </c>
      <c r="BM488" s="24" t="s">
        <v>705</v>
      </c>
    </row>
    <row r="489" s="1" customFormat="1">
      <c r="B489" s="47"/>
      <c r="C489" s="75"/>
      <c r="D489" s="252" t="s">
        <v>208</v>
      </c>
      <c r="E489" s="75"/>
      <c r="F489" s="253" t="s">
        <v>696</v>
      </c>
      <c r="G489" s="75"/>
      <c r="H489" s="75"/>
      <c r="I489" s="204"/>
      <c r="J489" s="75"/>
      <c r="K489" s="75"/>
      <c r="L489" s="73"/>
      <c r="M489" s="254"/>
      <c r="N489" s="48"/>
      <c r="O489" s="48"/>
      <c r="P489" s="48"/>
      <c r="Q489" s="48"/>
      <c r="R489" s="48"/>
      <c r="S489" s="48"/>
      <c r="T489" s="96"/>
      <c r="AT489" s="24" t="s">
        <v>208</v>
      </c>
      <c r="AU489" s="24" t="s">
        <v>88</v>
      </c>
    </row>
    <row r="490" s="1" customFormat="1" ht="16.5" customHeight="1">
      <c r="B490" s="47"/>
      <c r="C490" s="288" t="s">
        <v>706</v>
      </c>
      <c r="D490" s="288" t="s">
        <v>250</v>
      </c>
      <c r="E490" s="289" t="s">
        <v>676</v>
      </c>
      <c r="F490" s="290" t="s">
        <v>677</v>
      </c>
      <c r="G490" s="291" t="s">
        <v>206</v>
      </c>
      <c r="H490" s="292">
        <v>61.371000000000002</v>
      </c>
      <c r="I490" s="293"/>
      <c r="J490" s="294">
        <f>ROUND(I490*H490,2)</f>
        <v>0</v>
      </c>
      <c r="K490" s="290" t="s">
        <v>139</v>
      </c>
      <c r="L490" s="295"/>
      <c r="M490" s="296" t="s">
        <v>34</v>
      </c>
      <c r="N490" s="297" t="s">
        <v>49</v>
      </c>
      <c r="O490" s="48"/>
      <c r="P490" s="243">
        <f>O490*H490</f>
        <v>0</v>
      </c>
      <c r="Q490" s="243">
        <v>0.00017000000000000001</v>
      </c>
      <c r="R490" s="243">
        <f>Q490*H490</f>
        <v>0.010433070000000001</v>
      </c>
      <c r="S490" s="243">
        <v>0</v>
      </c>
      <c r="T490" s="244">
        <f>S490*H490</f>
        <v>0</v>
      </c>
      <c r="AR490" s="24" t="s">
        <v>412</v>
      </c>
      <c r="AT490" s="24" t="s">
        <v>250</v>
      </c>
      <c r="AU490" s="24" t="s">
        <v>88</v>
      </c>
      <c r="AY490" s="24" t="s">
        <v>133</v>
      </c>
      <c r="BE490" s="245">
        <f>IF(N490="základní",J490,0)</f>
        <v>0</v>
      </c>
      <c r="BF490" s="245">
        <f>IF(N490="snížená",J490,0)</f>
        <v>0</v>
      </c>
      <c r="BG490" s="245">
        <f>IF(N490="zákl. přenesená",J490,0)</f>
        <v>0</v>
      </c>
      <c r="BH490" s="245">
        <f>IF(N490="sníž. přenesená",J490,0)</f>
        <v>0</v>
      </c>
      <c r="BI490" s="245">
        <f>IF(N490="nulová",J490,0)</f>
        <v>0</v>
      </c>
      <c r="BJ490" s="24" t="s">
        <v>86</v>
      </c>
      <c r="BK490" s="245">
        <f>ROUND(I490*H490,2)</f>
        <v>0</v>
      </c>
      <c r="BL490" s="24" t="s">
        <v>308</v>
      </c>
      <c r="BM490" s="24" t="s">
        <v>707</v>
      </c>
    </row>
    <row r="491" s="12" customFormat="1">
      <c r="B491" s="255"/>
      <c r="C491" s="256"/>
      <c r="D491" s="252" t="s">
        <v>210</v>
      </c>
      <c r="E491" s="256"/>
      <c r="F491" s="258" t="s">
        <v>708</v>
      </c>
      <c r="G491" s="256"/>
      <c r="H491" s="259">
        <v>61.371000000000002</v>
      </c>
      <c r="I491" s="260"/>
      <c r="J491" s="256"/>
      <c r="K491" s="256"/>
      <c r="L491" s="261"/>
      <c r="M491" s="262"/>
      <c r="N491" s="263"/>
      <c r="O491" s="263"/>
      <c r="P491" s="263"/>
      <c r="Q491" s="263"/>
      <c r="R491" s="263"/>
      <c r="S491" s="263"/>
      <c r="T491" s="264"/>
      <c r="AT491" s="265" t="s">
        <v>210</v>
      </c>
      <c r="AU491" s="265" t="s">
        <v>88</v>
      </c>
      <c r="AV491" s="12" t="s">
        <v>88</v>
      </c>
      <c r="AW491" s="12" t="s">
        <v>6</v>
      </c>
      <c r="AX491" s="12" t="s">
        <v>86</v>
      </c>
      <c r="AY491" s="265" t="s">
        <v>133</v>
      </c>
    </row>
    <row r="492" s="1" customFormat="1" ht="25.5" customHeight="1">
      <c r="B492" s="47"/>
      <c r="C492" s="234" t="s">
        <v>709</v>
      </c>
      <c r="D492" s="234" t="s">
        <v>136</v>
      </c>
      <c r="E492" s="235" t="s">
        <v>710</v>
      </c>
      <c r="F492" s="236" t="s">
        <v>711</v>
      </c>
      <c r="G492" s="237" t="s">
        <v>235</v>
      </c>
      <c r="H492" s="238">
        <v>14.52</v>
      </c>
      <c r="I492" s="239"/>
      <c r="J492" s="240">
        <f>ROUND(I492*H492,2)</f>
        <v>0</v>
      </c>
      <c r="K492" s="236" t="s">
        <v>139</v>
      </c>
      <c r="L492" s="73"/>
      <c r="M492" s="241" t="s">
        <v>34</v>
      </c>
      <c r="N492" s="242" t="s">
        <v>49</v>
      </c>
      <c r="O492" s="48"/>
      <c r="P492" s="243">
        <f>O492*H492</f>
        <v>0</v>
      </c>
      <c r="Q492" s="243">
        <v>0.0048799999999999998</v>
      </c>
      <c r="R492" s="243">
        <f>Q492*H492</f>
        <v>0.070857599999999993</v>
      </c>
      <c r="S492" s="243">
        <v>0</v>
      </c>
      <c r="T492" s="244">
        <f>S492*H492</f>
        <v>0</v>
      </c>
      <c r="AR492" s="24" t="s">
        <v>308</v>
      </c>
      <c r="AT492" s="24" t="s">
        <v>136</v>
      </c>
      <c r="AU492" s="24" t="s">
        <v>88</v>
      </c>
      <c r="AY492" s="24" t="s">
        <v>133</v>
      </c>
      <c r="BE492" s="245">
        <f>IF(N492="základní",J492,0)</f>
        <v>0</v>
      </c>
      <c r="BF492" s="245">
        <f>IF(N492="snížená",J492,0)</f>
        <v>0</v>
      </c>
      <c r="BG492" s="245">
        <f>IF(N492="zákl. přenesená",J492,0)</f>
        <v>0</v>
      </c>
      <c r="BH492" s="245">
        <f>IF(N492="sníž. přenesená",J492,0)</f>
        <v>0</v>
      </c>
      <c r="BI492" s="245">
        <f>IF(N492="nulová",J492,0)</f>
        <v>0</v>
      </c>
      <c r="BJ492" s="24" t="s">
        <v>86</v>
      </c>
      <c r="BK492" s="245">
        <f>ROUND(I492*H492,2)</f>
        <v>0</v>
      </c>
      <c r="BL492" s="24" t="s">
        <v>308</v>
      </c>
      <c r="BM492" s="24" t="s">
        <v>712</v>
      </c>
    </row>
    <row r="493" s="1" customFormat="1">
      <c r="B493" s="47"/>
      <c r="C493" s="75"/>
      <c r="D493" s="252" t="s">
        <v>208</v>
      </c>
      <c r="E493" s="75"/>
      <c r="F493" s="253" t="s">
        <v>713</v>
      </c>
      <c r="G493" s="75"/>
      <c r="H493" s="75"/>
      <c r="I493" s="204"/>
      <c r="J493" s="75"/>
      <c r="K493" s="75"/>
      <c r="L493" s="73"/>
      <c r="M493" s="254"/>
      <c r="N493" s="48"/>
      <c r="O493" s="48"/>
      <c r="P493" s="48"/>
      <c r="Q493" s="48"/>
      <c r="R493" s="48"/>
      <c r="S493" s="48"/>
      <c r="T493" s="96"/>
      <c r="AT493" s="24" t="s">
        <v>208</v>
      </c>
      <c r="AU493" s="24" t="s">
        <v>88</v>
      </c>
    </row>
    <row r="494" s="12" customFormat="1">
      <c r="B494" s="255"/>
      <c r="C494" s="256"/>
      <c r="D494" s="252" t="s">
        <v>210</v>
      </c>
      <c r="E494" s="257" t="s">
        <v>34</v>
      </c>
      <c r="F494" s="258" t="s">
        <v>714</v>
      </c>
      <c r="G494" s="256"/>
      <c r="H494" s="259">
        <v>3.9199999999999999</v>
      </c>
      <c r="I494" s="260"/>
      <c r="J494" s="256"/>
      <c r="K494" s="256"/>
      <c r="L494" s="261"/>
      <c r="M494" s="262"/>
      <c r="N494" s="263"/>
      <c r="O494" s="263"/>
      <c r="P494" s="263"/>
      <c r="Q494" s="263"/>
      <c r="R494" s="263"/>
      <c r="S494" s="263"/>
      <c r="T494" s="264"/>
      <c r="AT494" s="265" t="s">
        <v>210</v>
      </c>
      <c r="AU494" s="265" t="s">
        <v>88</v>
      </c>
      <c r="AV494" s="12" t="s">
        <v>88</v>
      </c>
      <c r="AW494" s="12" t="s">
        <v>41</v>
      </c>
      <c r="AX494" s="12" t="s">
        <v>78</v>
      </c>
      <c r="AY494" s="265" t="s">
        <v>133</v>
      </c>
    </row>
    <row r="495" s="12" customFormat="1">
      <c r="B495" s="255"/>
      <c r="C495" s="256"/>
      <c r="D495" s="252" t="s">
        <v>210</v>
      </c>
      <c r="E495" s="257" t="s">
        <v>34</v>
      </c>
      <c r="F495" s="258" t="s">
        <v>715</v>
      </c>
      <c r="G495" s="256"/>
      <c r="H495" s="259">
        <v>10.6</v>
      </c>
      <c r="I495" s="260"/>
      <c r="J495" s="256"/>
      <c r="K495" s="256"/>
      <c r="L495" s="261"/>
      <c r="M495" s="262"/>
      <c r="N495" s="263"/>
      <c r="O495" s="263"/>
      <c r="P495" s="263"/>
      <c r="Q495" s="263"/>
      <c r="R495" s="263"/>
      <c r="S495" s="263"/>
      <c r="T495" s="264"/>
      <c r="AT495" s="265" t="s">
        <v>210</v>
      </c>
      <c r="AU495" s="265" t="s">
        <v>88</v>
      </c>
      <c r="AV495" s="12" t="s">
        <v>88</v>
      </c>
      <c r="AW495" s="12" t="s">
        <v>41</v>
      </c>
      <c r="AX495" s="12" t="s">
        <v>78</v>
      </c>
      <c r="AY495" s="265" t="s">
        <v>133</v>
      </c>
    </row>
    <row r="496" s="13" customFormat="1">
      <c r="B496" s="266"/>
      <c r="C496" s="267"/>
      <c r="D496" s="252" t="s">
        <v>210</v>
      </c>
      <c r="E496" s="268" t="s">
        <v>34</v>
      </c>
      <c r="F496" s="269" t="s">
        <v>218</v>
      </c>
      <c r="G496" s="267"/>
      <c r="H496" s="270">
        <v>14.52</v>
      </c>
      <c r="I496" s="271"/>
      <c r="J496" s="267"/>
      <c r="K496" s="267"/>
      <c r="L496" s="272"/>
      <c r="M496" s="273"/>
      <c r="N496" s="274"/>
      <c r="O496" s="274"/>
      <c r="P496" s="274"/>
      <c r="Q496" s="274"/>
      <c r="R496" s="274"/>
      <c r="S496" s="274"/>
      <c r="T496" s="275"/>
      <c r="AT496" s="276" t="s">
        <v>210</v>
      </c>
      <c r="AU496" s="276" t="s">
        <v>88</v>
      </c>
      <c r="AV496" s="13" t="s">
        <v>152</v>
      </c>
      <c r="AW496" s="13" t="s">
        <v>41</v>
      </c>
      <c r="AX496" s="13" t="s">
        <v>86</v>
      </c>
      <c r="AY496" s="276" t="s">
        <v>133</v>
      </c>
    </row>
    <row r="497" s="1" customFormat="1" ht="51" customHeight="1">
      <c r="B497" s="47"/>
      <c r="C497" s="234" t="s">
        <v>716</v>
      </c>
      <c r="D497" s="234" t="s">
        <v>136</v>
      </c>
      <c r="E497" s="235" t="s">
        <v>717</v>
      </c>
      <c r="F497" s="236" t="s">
        <v>718</v>
      </c>
      <c r="G497" s="237" t="s">
        <v>244</v>
      </c>
      <c r="H497" s="238">
        <v>4.9969999999999999</v>
      </c>
      <c r="I497" s="239"/>
      <c r="J497" s="240">
        <f>ROUND(I497*H497,2)</f>
        <v>0</v>
      </c>
      <c r="K497" s="236" t="s">
        <v>139</v>
      </c>
      <c r="L497" s="73"/>
      <c r="M497" s="241" t="s">
        <v>34</v>
      </c>
      <c r="N497" s="242" t="s">
        <v>49</v>
      </c>
      <c r="O497" s="48"/>
      <c r="P497" s="243">
        <f>O497*H497</f>
        <v>0</v>
      </c>
      <c r="Q497" s="243">
        <v>0</v>
      </c>
      <c r="R497" s="243">
        <f>Q497*H497</f>
        <v>0</v>
      </c>
      <c r="S497" s="243">
        <v>0</v>
      </c>
      <c r="T497" s="244">
        <f>S497*H497</f>
        <v>0</v>
      </c>
      <c r="AR497" s="24" t="s">
        <v>308</v>
      </c>
      <c r="AT497" s="24" t="s">
        <v>136</v>
      </c>
      <c r="AU497" s="24" t="s">
        <v>88</v>
      </c>
      <c r="AY497" s="24" t="s">
        <v>133</v>
      </c>
      <c r="BE497" s="245">
        <f>IF(N497="základní",J497,0)</f>
        <v>0</v>
      </c>
      <c r="BF497" s="245">
        <f>IF(N497="snížená",J497,0)</f>
        <v>0</v>
      </c>
      <c r="BG497" s="245">
        <f>IF(N497="zákl. přenesená",J497,0)</f>
        <v>0</v>
      </c>
      <c r="BH497" s="245">
        <f>IF(N497="sníž. přenesená",J497,0)</f>
        <v>0</v>
      </c>
      <c r="BI497" s="245">
        <f>IF(N497="nulová",J497,0)</f>
        <v>0</v>
      </c>
      <c r="BJ497" s="24" t="s">
        <v>86</v>
      </c>
      <c r="BK497" s="245">
        <f>ROUND(I497*H497,2)</f>
        <v>0</v>
      </c>
      <c r="BL497" s="24" t="s">
        <v>308</v>
      </c>
      <c r="BM497" s="24" t="s">
        <v>719</v>
      </c>
    </row>
    <row r="498" s="1" customFormat="1">
      <c r="B498" s="47"/>
      <c r="C498" s="75"/>
      <c r="D498" s="252" t="s">
        <v>208</v>
      </c>
      <c r="E498" s="75"/>
      <c r="F498" s="253" t="s">
        <v>720</v>
      </c>
      <c r="G498" s="75"/>
      <c r="H498" s="75"/>
      <c r="I498" s="204"/>
      <c r="J498" s="75"/>
      <c r="K498" s="75"/>
      <c r="L498" s="73"/>
      <c r="M498" s="254"/>
      <c r="N498" s="48"/>
      <c r="O498" s="48"/>
      <c r="P498" s="48"/>
      <c r="Q498" s="48"/>
      <c r="R498" s="48"/>
      <c r="S498" s="48"/>
      <c r="T498" s="96"/>
      <c r="AT498" s="24" t="s">
        <v>208</v>
      </c>
      <c r="AU498" s="24" t="s">
        <v>88</v>
      </c>
    </row>
    <row r="499" s="11" customFormat="1" ht="29.88" customHeight="1">
      <c r="B499" s="218"/>
      <c r="C499" s="219"/>
      <c r="D499" s="220" t="s">
        <v>77</v>
      </c>
      <c r="E499" s="232" t="s">
        <v>721</v>
      </c>
      <c r="F499" s="232" t="s">
        <v>722</v>
      </c>
      <c r="G499" s="219"/>
      <c r="H499" s="219"/>
      <c r="I499" s="222"/>
      <c r="J499" s="233">
        <f>BK499</f>
        <v>0</v>
      </c>
      <c r="K499" s="219"/>
      <c r="L499" s="224"/>
      <c r="M499" s="225"/>
      <c r="N499" s="226"/>
      <c r="O499" s="226"/>
      <c r="P499" s="227">
        <f>SUM(P500:P529)</f>
        <v>0</v>
      </c>
      <c r="Q499" s="226"/>
      <c r="R499" s="227">
        <f>SUM(R500:R529)</f>
        <v>0.10049883999999999</v>
      </c>
      <c r="S499" s="226"/>
      <c r="T499" s="228">
        <f>SUM(T500:T529)</f>
        <v>0</v>
      </c>
      <c r="AR499" s="229" t="s">
        <v>88</v>
      </c>
      <c r="AT499" s="230" t="s">
        <v>77</v>
      </c>
      <c r="AU499" s="230" t="s">
        <v>86</v>
      </c>
      <c r="AY499" s="229" t="s">
        <v>133</v>
      </c>
      <c r="BK499" s="231">
        <f>SUM(BK500:BK529)</f>
        <v>0</v>
      </c>
    </row>
    <row r="500" s="1" customFormat="1" ht="25.5" customHeight="1">
      <c r="B500" s="47"/>
      <c r="C500" s="234" t="s">
        <v>723</v>
      </c>
      <c r="D500" s="234" t="s">
        <v>136</v>
      </c>
      <c r="E500" s="235" t="s">
        <v>724</v>
      </c>
      <c r="F500" s="236" t="s">
        <v>725</v>
      </c>
      <c r="G500" s="237" t="s">
        <v>206</v>
      </c>
      <c r="H500" s="238">
        <v>19.183</v>
      </c>
      <c r="I500" s="239"/>
      <c r="J500" s="240">
        <f>ROUND(I500*H500,2)</f>
        <v>0</v>
      </c>
      <c r="K500" s="236" t="s">
        <v>139</v>
      </c>
      <c r="L500" s="73"/>
      <c r="M500" s="241" t="s">
        <v>34</v>
      </c>
      <c r="N500" s="242" t="s">
        <v>49</v>
      </c>
      <c r="O500" s="48"/>
      <c r="P500" s="243">
        <f>O500*H500</f>
        <v>0</v>
      </c>
      <c r="Q500" s="243">
        <v>0.0026800000000000001</v>
      </c>
      <c r="R500" s="243">
        <f>Q500*H500</f>
        <v>0.051410440000000002</v>
      </c>
      <c r="S500" s="243">
        <v>0</v>
      </c>
      <c r="T500" s="244">
        <f>S500*H500</f>
        <v>0</v>
      </c>
      <c r="AR500" s="24" t="s">
        <v>308</v>
      </c>
      <c r="AT500" s="24" t="s">
        <v>136</v>
      </c>
      <c r="AU500" s="24" t="s">
        <v>88</v>
      </c>
      <c r="AY500" s="24" t="s">
        <v>133</v>
      </c>
      <c r="BE500" s="245">
        <f>IF(N500="základní",J500,0)</f>
        <v>0</v>
      </c>
      <c r="BF500" s="245">
        <f>IF(N500="snížená",J500,0)</f>
        <v>0</v>
      </c>
      <c r="BG500" s="245">
        <f>IF(N500="zákl. přenesená",J500,0)</f>
        <v>0</v>
      </c>
      <c r="BH500" s="245">
        <f>IF(N500="sníž. přenesená",J500,0)</f>
        <v>0</v>
      </c>
      <c r="BI500" s="245">
        <f>IF(N500="nulová",J500,0)</f>
        <v>0</v>
      </c>
      <c r="BJ500" s="24" t="s">
        <v>86</v>
      </c>
      <c r="BK500" s="245">
        <f>ROUND(I500*H500,2)</f>
        <v>0</v>
      </c>
      <c r="BL500" s="24" t="s">
        <v>308</v>
      </c>
      <c r="BM500" s="24" t="s">
        <v>726</v>
      </c>
    </row>
    <row r="501" s="14" customFormat="1">
      <c r="B501" s="277"/>
      <c r="C501" s="278"/>
      <c r="D501" s="252" t="s">
        <v>210</v>
      </c>
      <c r="E501" s="279" t="s">
        <v>34</v>
      </c>
      <c r="F501" s="280" t="s">
        <v>521</v>
      </c>
      <c r="G501" s="278"/>
      <c r="H501" s="279" t="s">
        <v>34</v>
      </c>
      <c r="I501" s="281"/>
      <c r="J501" s="278"/>
      <c r="K501" s="278"/>
      <c r="L501" s="282"/>
      <c r="M501" s="283"/>
      <c r="N501" s="284"/>
      <c r="O501" s="284"/>
      <c r="P501" s="284"/>
      <c r="Q501" s="284"/>
      <c r="R501" s="284"/>
      <c r="S501" s="284"/>
      <c r="T501" s="285"/>
      <c r="AT501" s="286" t="s">
        <v>210</v>
      </c>
      <c r="AU501" s="286" t="s">
        <v>88</v>
      </c>
      <c r="AV501" s="14" t="s">
        <v>86</v>
      </c>
      <c r="AW501" s="14" t="s">
        <v>41</v>
      </c>
      <c r="AX501" s="14" t="s">
        <v>78</v>
      </c>
      <c r="AY501" s="286" t="s">
        <v>133</v>
      </c>
    </row>
    <row r="502" s="12" customFormat="1">
      <c r="B502" s="255"/>
      <c r="C502" s="256"/>
      <c r="D502" s="252" t="s">
        <v>210</v>
      </c>
      <c r="E502" s="257" t="s">
        <v>34</v>
      </c>
      <c r="F502" s="258" t="s">
        <v>522</v>
      </c>
      <c r="G502" s="256"/>
      <c r="H502" s="259">
        <v>19.183</v>
      </c>
      <c r="I502" s="260"/>
      <c r="J502" s="256"/>
      <c r="K502" s="256"/>
      <c r="L502" s="261"/>
      <c r="M502" s="262"/>
      <c r="N502" s="263"/>
      <c r="O502" s="263"/>
      <c r="P502" s="263"/>
      <c r="Q502" s="263"/>
      <c r="R502" s="263"/>
      <c r="S502" s="263"/>
      <c r="T502" s="264"/>
      <c r="AT502" s="265" t="s">
        <v>210</v>
      </c>
      <c r="AU502" s="265" t="s">
        <v>88</v>
      </c>
      <c r="AV502" s="12" t="s">
        <v>88</v>
      </c>
      <c r="AW502" s="12" t="s">
        <v>41</v>
      </c>
      <c r="AX502" s="12" t="s">
        <v>86</v>
      </c>
      <c r="AY502" s="265" t="s">
        <v>133</v>
      </c>
    </row>
    <row r="503" s="1" customFormat="1" ht="25.5" customHeight="1">
      <c r="B503" s="47"/>
      <c r="C503" s="234" t="s">
        <v>727</v>
      </c>
      <c r="D503" s="234" t="s">
        <v>136</v>
      </c>
      <c r="E503" s="235" t="s">
        <v>728</v>
      </c>
      <c r="F503" s="236" t="s">
        <v>729</v>
      </c>
      <c r="G503" s="237" t="s">
        <v>206</v>
      </c>
      <c r="H503" s="238">
        <v>6.0800000000000001</v>
      </c>
      <c r="I503" s="239"/>
      <c r="J503" s="240">
        <f>ROUND(I503*H503,2)</f>
        <v>0</v>
      </c>
      <c r="K503" s="236" t="s">
        <v>139</v>
      </c>
      <c r="L503" s="73"/>
      <c r="M503" s="241" t="s">
        <v>34</v>
      </c>
      <c r="N503" s="242" t="s">
        <v>49</v>
      </c>
      <c r="O503" s="48"/>
      <c r="P503" s="243">
        <f>O503*H503</f>
        <v>0</v>
      </c>
      <c r="Q503" s="243">
        <v>0.0026800000000000001</v>
      </c>
      <c r="R503" s="243">
        <f>Q503*H503</f>
        <v>0.016294400000000001</v>
      </c>
      <c r="S503" s="243">
        <v>0</v>
      </c>
      <c r="T503" s="244">
        <f>S503*H503</f>
        <v>0</v>
      </c>
      <c r="AR503" s="24" t="s">
        <v>308</v>
      </c>
      <c r="AT503" s="24" t="s">
        <v>136</v>
      </c>
      <c r="AU503" s="24" t="s">
        <v>88</v>
      </c>
      <c r="AY503" s="24" t="s">
        <v>133</v>
      </c>
      <c r="BE503" s="245">
        <f>IF(N503="základní",J503,0)</f>
        <v>0</v>
      </c>
      <c r="BF503" s="245">
        <f>IF(N503="snížená",J503,0)</f>
        <v>0</v>
      </c>
      <c r="BG503" s="245">
        <f>IF(N503="zákl. přenesená",J503,0)</f>
        <v>0</v>
      </c>
      <c r="BH503" s="245">
        <f>IF(N503="sníž. přenesená",J503,0)</f>
        <v>0</v>
      </c>
      <c r="BI503" s="245">
        <f>IF(N503="nulová",J503,0)</f>
        <v>0</v>
      </c>
      <c r="BJ503" s="24" t="s">
        <v>86</v>
      </c>
      <c r="BK503" s="245">
        <f>ROUND(I503*H503,2)</f>
        <v>0</v>
      </c>
      <c r="BL503" s="24" t="s">
        <v>308</v>
      </c>
      <c r="BM503" s="24" t="s">
        <v>730</v>
      </c>
    </row>
    <row r="504" s="12" customFormat="1">
      <c r="B504" s="255"/>
      <c r="C504" s="256"/>
      <c r="D504" s="252" t="s">
        <v>210</v>
      </c>
      <c r="E504" s="257" t="s">
        <v>34</v>
      </c>
      <c r="F504" s="258" t="s">
        <v>731</v>
      </c>
      <c r="G504" s="256"/>
      <c r="H504" s="259">
        <v>5</v>
      </c>
      <c r="I504" s="260"/>
      <c r="J504" s="256"/>
      <c r="K504" s="256"/>
      <c r="L504" s="261"/>
      <c r="M504" s="262"/>
      <c r="N504" s="263"/>
      <c r="O504" s="263"/>
      <c r="P504" s="263"/>
      <c r="Q504" s="263"/>
      <c r="R504" s="263"/>
      <c r="S504" s="263"/>
      <c r="T504" s="264"/>
      <c r="AT504" s="265" t="s">
        <v>210</v>
      </c>
      <c r="AU504" s="265" t="s">
        <v>88</v>
      </c>
      <c r="AV504" s="12" t="s">
        <v>88</v>
      </c>
      <c r="AW504" s="12" t="s">
        <v>41</v>
      </c>
      <c r="AX504" s="12" t="s">
        <v>78</v>
      </c>
      <c r="AY504" s="265" t="s">
        <v>133</v>
      </c>
    </row>
    <row r="505" s="12" customFormat="1">
      <c r="B505" s="255"/>
      <c r="C505" s="256"/>
      <c r="D505" s="252" t="s">
        <v>210</v>
      </c>
      <c r="E505" s="257" t="s">
        <v>34</v>
      </c>
      <c r="F505" s="258" t="s">
        <v>732</v>
      </c>
      <c r="G505" s="256"/>
      <c r="H505" s="259">
        <v>1.0800000000000001</v>
      </c>
      <c r="I505" s="260"/>
      <c r="J505" s="256"/>
      <c r="K505" s="256"/>
      <c r="L505" s="261"/>
      <c r="M505" s="262"/>
      <c r="N505" s="263"/>
      <c r="O505" s="263"/>
      <c r="P505" s="263"/>
      <c r="Q505" s="263"/>
      <c r="R505" s="263"/>
      <c r="S505" s="263"/>
      <c r="T505" s="264"/>
      <c r="AT505" s="265" t="s">
        <v>210</v>
      </c>
      <c r="AU505" s="265" t="s">
        <v>88</v>
      </c>
      <c r="AV505" s="12" t="s">
        <v>88</v>
      </c>
      <c r="AW505" s="12" t="s">
        <v>41</v>
      </c>
      <c r="AX505" s="12" t="s">
        <v>78</v>
      </c>
      <c r="AY505" s="265" t="s">
        <v>133</v>
      </c>
    </row>
    <row r="506" s="13" customFormat="1">
      <c r="B506" s="266"/>
      <c r="C506" s="267"/>
      <c r="D506" s="252" t="s">
        <v>210</v>
      </c>
      <c r="E506" s="268" t="s">
        <v>34</v>
      </c>
      <c r="F506" s="269" t="s">
        <v>218</v>
      </c>
      <c r="G506" s="267"/>
      <c r="H506" s="270">
        <v>6.0800000000000001</v>
      </c>
      <c r="I506" s="271"/>
      <c r="J506" s="267"/>
      <c r="K506" s="267"/>
      <c r="L506" s="272"/>
      <c r="M506" s="273"/>
      <c r="N506" s="274"/>
      <c r="O506" s="274"/>
      <c r="P506" s="274"/>
      <c r="Q506" s="274"/>
      <c r="R506" s="274"/>
      <c r="S506" s="274"/>
      <c r="T506" s="275"/>
      <c r="AT506" s="276" t="s">
        <v>210</v>
      </c>
      <c r="AU506" s="276" t="s">
        <v>88</v>
      </c>
      <c r="AV506" s="13" t="s">
        <v>152</v>
      </c>
      <c r="AW506" s="13" t="s">
        <v>41</v>
      </c>
      <c r="AX506" s="13" t="s">
        <v>86</v>
      </c>
      <c r="AY506" s="276" t="s">
        <v>133</v>
      </c>
    </row>
    <row r="507" s="1" customFormat="1" ht="25.5" customHeight="1">
      <c r="B507" s="47"/>
      <c r="C507" s="234" t="s">
        <v>733</v>
      </c>
      <c r="D507" s="234" t="s">
        <v>136</v>
      </c>
      <c r="E507" s="235" t="s">
        <v>734</v>
      </c>
      <c r="F507" s="236" t="s">
        <v>735</v>
      </c>
      <c r="G507" s="237" t="s">
        <v>235</v>
      </c>
      <c r="H507" s="238">
        <v>10.800000000000001</v>
      </c>
      <c r="I507" s="239"/>
      <c r="J507" s="240">
        <f>ROUND(I507*H507,2)</f>
        <v>0</v>
      </c>
      <c r="K507" s="236" t="s">
        <v>139</v>
      </c>
      <c r="L507" s="73"/>
      <c r="M507" s="241" t="s">
        <v>34</v>
      </c>
      <c r="N507" s="242" t="s">
        <v>49</v>
      </c>
      <c r="O507" s="48"/>
      <c r="P507" s="243">
        <f>O507*H507</f>
        <v>0</v>
      </c>
      <c r="Q507" s="243">
        <v>0.00056999999999999998</v>
      </c>
      <c r="R507" s="243">
        <f>Q507*H507</f>
        <v>0.006156</v>
      </c>
      <c r="S507" s="243">
        <v>0</v>
      </c>
      <c r="T507" s="244">
        <f>S507*H507</f>
        <v>0</v>
      </c>
      <c r="AR507" s="24" t="s">
        <v>308</v>
      </c>
      <c r="AT507" s="24" t="s">
        <v>136</v>
      </c>
      <c r="AU507" s="24" t="s">
        <v>88</v>
      </c>
      <c r="AY507" s="24" t="s">
        <v>133</v>
      </c>
      <c r="BE507" s="245">
        <f>IF(N507="základní",J507,0)</f>
        <v>0</v>
      </c>
      <c r="BF507" s="245">
        <f>IF(N507="snížená",J507,0)</f>
        <v>0</v>
      </c>
      <c r="BG507" s="245">
        <f>IF(N507="zákl. přenesená",J507,0)</f>
        <v>0</v>
      </c>
      <c r="BH507" s="245">
        <f>IF(N507="sníž. přenesená",J507,0)</f>
        <v>0</v>
      </c>
      <c r="BI507" s="245">
        <f>IF(N507="nulová",J507,0)</f>
        <v>0</v>
      </c>
      <c r="BJ507" s="24" t="s">
        <v>86</v>
      </c>
      <c r="BK507" s="245">
        <f>ROUND(I507*H507,2)</f>
        <v>0</v>
      </c>
      <c r="BL507" s="24" t="s">
        <v>308</v>
      </c>
      <c r="BM507" s="24" t="s">
        <v>736</v>
      </c>
    </row>
    <row r="508" s="1" customFormat="1">
      <c r="B508" s="47"/>
      <c r="C508" s="75"/>
      <c r="D508" s="252" t="s">
        <v>208</v>
      </c>
      <c r="E508" s="75"/>
      <c r="F508" s="253" t="s">
        <v>737</v>
      </c>
      <c r="G508" s="75"/>
      <c r="H508" s="75"/>
      <c r="I508" s="204"/>
      <c r="J508" s="75"/>
      <c r="K508" s="75"/>
      <c r="L508" s="73"/>
      <c r="M508" s="254"/>
      <c r="N508" s="48"/>
      <c r="O508" s="48"/>
      <c r="P508" s="48"/>
      <c r="Q508" s="48"/>
      <c r="R508" s="48"/>
      <c r="S508" s="48"/>
      <c r="T508" s="96"/>
      <c r="AT508" s="24" t="s">
        <v>208</v>
      </c>
      <c r="AU508" s="24" t="s">
        <v>88</v>
      </c>
    </row>
    <row r="509" s="12" customFormat="1">
      <c r="B509" s="255"/>
      <c r="C509" s="256"/>
      <c r="D509" s="252" t="s">
        <v>210</v>
      </c>
      <c r="E509" s="257" t="s">
        <v>34</v>
      </c>
      <c r="F509" s="258" t="s">
        <v>738</v>
      </c>
      <c r="G509" s="256"/>
      <c r="H509" s="259">
        <v>10.800000000000001</v>
      </c>
      <c r="I509" s="260"/>
      <c r="J509" s="256"/>
      <c r="K509" s="256"/>
      <c r="L509" s="261"/>
      <c r="M509" s="262"/>
      <c r="N509" s="263"/>
      <c r="O509" s="263"/>
      <c r="P509" s="263"/>
      <c r="Q509" s="263"/>
      <c r="R509" s="263"/>
      <c r="S509" s="263"/>
      <c r="T509" s="264"/>
      <c r="AT509" s="265" t="s">
        <v>210</v>
      </c>
      <c r="AU509" s="265" t="s">
        <v>88</v>
      </c>
      <c r="AV509" s="12" t="s">
        <v>88</v>
      </c>
      <c r="AW509" s="12" t="s">
        <v>41</v>
      </c>
      <c r="AX509" s="12" t="s">
        <v>86</v>
      </c>
      <c r="AY509" s="265" t="s">
        <v>133</v>
      </c>
    </row>
    <row r="510" s="1" customFormat="1" ht="25.5" customHeight="1">
      <c r="B510" s="47"/>
      <c r="C510" s="234" t="s">
        <v>739</v>
      </c>
      <c r="D510" s="234" t="s">
        <v>136</v>
      </c>
      <c r="E510" s="235" t="s">
        <v>740</v>
      </c>
      <c r="F510" s="236" t="s">
        <v>741</v>
      </c>
      <c r="G510" s="237" t="s">
        <v>235</v>
      </c>
      <c r="H510" s="238">
        <v>3.7000000000000002</v>
      </c>
      <c r="I510" s="239"/>
      <c r="J510" s="240">
        <f>ROUND(I510*H510,2)</f>
        <v>0</v>
      </c>
      <c r="K510" s="236" t="s">
        <v>139</v>
      </c>
      <c r="L510" s="73"/>
      <c r="M510" s="241" t="s">
        <v>34</v>
      </c>
      <c r="N510" s="242" t="s">
        <v>49</v>
      </c>
      <c r="O510" s="48"/>
      <c r="P510" s="243">
        <f>O510*H510</f>
        <v>0</v>
      </c>
      <c r="Q510" s="243">
        <v>0.00059000000000000003</v>
      </c>
      <c r="R510" s="243">
        <f>Q510*H510</f>
        <v>0.002183</v>
      </c>
      <c r="S510" s="243">
        <v>0</v>
      </c>
      <c r="T510" s="244">
        <f>S510*H510</f>
        <v>0</v>
      </c>
      <c r="AR510" s="24" t="s">
        <v>308</v>
      </c>
      <c r="AT510" s="24" t="s">
        <v>136</v>
      </c>
      <c r="AU510" s="24" t="s">
        <v>88</v>
      </c>
      <c r="AY510" s="24" t="s">
        <v>133</v>
      </c>
      <c r="BE510" s="245">
        <f>IF(N510="základní",J510,0)</f>
        <v>0</v>
      </c>
      <c r="BF510" s="245">
        <f>IF(N510="snížená",J510,0)</f>
        <v>0</v>
      </c>
      <c r="BG510" s="245">
        <f>IF(N510="zákl. přenesená",J510,0)</f>
        <v>0</v>
      </c>
      <c r="BH510" s="245">
        <f>IF(N510="sníž. přenesená",J510,0)</f>
        <v>0</v>
      </c>
      <c r="BI510" s="245">
        <f>IF(N510="nulová",J510,0)</f>
        <v>0</v>
      </c>
      <c r="BJ510" s="24" t="s">
        <v>86</v>
      </c>
      <c r="BK510" s="245">
        <f>ROUND(I510*H510,2)</f>
        <v>0</v>
      </c>
      <c r="BL510" s="24" t="s">
        <v>308</v>
      </c>
      <c r="BM510" s="24" t="s">
        <v>742</v>
      </c>
    </row>
    <row r="511" s="1" customFormat="1">
      <c r="B511" s="47"/>
      <c r="C511" s="75"/>
      <c r="D511" s="252" t="s">
        <v>208</v>
      </c>
      <c r="E511" s="75"/>
      <c r="F511" s="253" t="s">
        <v>737</v>
      </c>
      <c r="G511" s="75"/>
      <c r="H511" s="75"/>
      <c r="I511" s="204"/>
      <c r="J511" s="75"/>
      <c r="K511" s="75"/>
      <c r="L511" s="73"/>
      <c r="M511" s="254"/>
      <c r="N511" s="48"/>
      <c r="O511" s="48"/>
      <c r="P511" s="48"/>
      <c r="Q511" s="48"/>
      <c r="R511" s="48"/>
      <c r="S511" s="48"/>
      <c r="T511" s="96"/>
      <c r="AT511" s="24" t="s">
        <v>208</v>
      </c>
      <c r="AU511" s="24" t="s">
        <v>88</v>
      </c>
    </row>
    <row r="512" s="12" customFormat="1">
      <c r="B512" s="255"/>
      <c r="C512" s="256"/>
      <c r="D512" s="252" t="s">
        <v>210</v>
      </c>
      <c r="E512" s="257" t="s">
        <v>34</v>
      </c>
      <c r="F512" s="258" t="s">
        <v>743</v>
      </c>
      <c r="G512" s="256"/>
      <c r="H512" s="259">
        <v>3.7000000000000002</v>
      </c>
      <c r="I512" s="260"/>
      <c r="J512" s="256"/>
      <c r="K512" s="256"/>
      <c r="L512" s="261"/>
      <c r="M512" s="262"/>
      <c r="N512" s="263"/>
      <c r="O512" s="263"/>
      <c r="P512" s="263"/>
      <c r="Q512" s="263"/>
      <c r="R512" s="263"/>
      <c r="S512" s="263"/>
      <c r="T512" s="264"/>
      <c r="AT512" s="265" t="s">
        <v>210</v>
      </c>
      <c r="AU512" s="265" t="s">
        <v>88</v>
      </c>
      <c r="AV512" s="12" t="s">
        <v>88</v>
      </c>
      <c r="AW512" s="12" t="s">
        <v>41</v>
      </c>
      <c r="AX512" s="12" t="s">
        <v>86</v>
      </c>
      <c r="AY512" s="265" t="s">
        <v>133</v>
      </c>
    </row>
    <row r="513" s="1" customFormat="1" ht="25.5" customHeight="1">
      <c r="B513" s="47"/>
      <c r="C513" s="234" t="s">
        <v>744</v>
      </c>
      <c r="D513" s="234" t="s">
        <v>136</v>
      </c>
      <c r="E513" s="235" t="s">
        <v>745</v>
      </c>
      <c r="F513" s="236" t="s">
        <v>746</v>
      </c>
      <c r="G513" s="237" t="s">
        <v>235</v>
      </c>
      <c r="H513" s="238">
        <v>1.3</v>
      </c>
      <c r="I513" s="239"/>
      <c r="J513" s="240">
        <f>ROUND(I513*H513,2)</f>
        <v>0</v>
      </c>
      <c r="K513" s="236" t="s">
        <v>139</v>
      </c>
      <c r="L513" s="73"/>
      <c r="M513" s="241" t="s">
        <v>34</v>
      </c>
      <c r="N513" s="242" t="s">
        <v>49</v>
      </c>
      <c r="O513" s="48"/>
      <c r="P513" s="243">
        <f>O513*H513</f>
        <v>0</v>
      </c>
      <c r="Q513" s="243">
        <v>0.00060999999999999997</v>
      </c>
      <c r="R513" s="243">
        <f>Q513*H513</f>
        <v>0.00079299999999999998</v>
      </c>
      <c r="S513" s="243">
        <v>0</v>
      </c>
      <c r="T513" s="244">
        <f>S513*H513</f>
        <v>0</v>
      </c>
      <c r="AR513" s="24" t="s">
        <v>308</v>
      </c>
      <c r="AT513" s="24" t="s">
        <v>136</v>
      </c>
      <c r="AU513" s="24" t="s">
        <v>88</v>
      </c>
      <c r="AY513" s="24" t="s">
        <v>133</v>
      </c>
      <c r="BE513" s="245">
        <f>IF(N513="základní",J513,0)</f>
        <v>0</v>
      </c>
      <c r="BF513" s="245">
        <f>IF(N513="snížená",J513,0)</f>
        <v>0</v>
      </c>
      <c r="BG513" s="245">
        <f>IF(N513="zákl. přenesená",J513,0)</f>
        <v>0</v>
      </c>
      <c r="BH513" s="245">
        <f>IF(N513="sníž. přenesená",J513,0)</f>
        <v>0</v>
      </c>
      <c r="BI513" s="245">
        <f>IF(N513="nulová",J513,0)</f>
        <v>0</v>
      </c>
      <c r="BJ513" s="24" t="s">
        <v>86</v>
      </c>
      <c r="BK513" s="245">
        <f>ROUND(I513*H513,2)</f>
        <v>0</v>
      </c>
      <c r="BL513" s="24" t="s">
        <v>308</v>
      </c>
      <c r="BM513" s="24" t="s">
        <v>747</v>
      </c>
    </row>
    <row r="514" s="12" customFormat="1">
      <c r="B514" s="255"/>
      <c r="C514" s="256"/>
      <c r="D514" s="252" t="s">
        <v>210</v>
      </c>
      <c r="E514" s="257" t="s">
        <v>34</v>
      </c>
      <c r="F514" s="258" t="s">
        <v>748</v>
      </c>
      <c r="G514" s="256"/>
      <c r="H514" s="259">
        <v>1.3</v>
      </c>
      <c r="I514" s="260"/>
      <c r="J514" s="256"/>
      <c r="K514" s="256"/>
      <c r="L514" s="261"/>
      <c r="M514" s="262"/>
      <c r="N514" s="263"/>
      <c r="O514" s="263"/>
      <c r="P514" s="263"/>
      <c r="Q514" s="263"/>
      <c r="R514" s="263"/>
      <c r="S514" s="263"/>
      <c r="T514" s="264"/>
      <c r="AT514" s="265" t="s">
        <v>210</v>
      </c>
      <c r="AU514" s="265" t="s">
        <v>88</v>
      </c>
      <c r="AV514" s="12" t="s">
        <v>88</v>
      </c>
      <c r="AW514" s="12" t="s">
        <v>41</v>
      </c>
      <c r="AX514" s="12" t="s">
        <v>86</v>
      </c>
      <c r="AY514" s="265" t="s">
        <v>133</v>
      </c>
    </row>
    <row r="515" s="1" customFormat="1" ht="25.5" customHeight="1">
      <c r="B515" s="47"/>
      <c r="C515" s="234" t="s">
        <v>749</v>
      </c>
      <c r="D515" s="234" t="s">
        <v>136</v>
      </c>
      <c r="E515" s="235" t="s">
        <v>750</v>
      </c>
      <c r="F515" s="236" t="s">
        <v>751</v>
      </c>
      <c r="G515" s="237" t="s">
        <v>235</v>
      </c>
      <c r="H515" s="238">
        <v>3.7000000000000002</v>
      </c>
      <c r="I515" s="239"/>
      <c r="J515" s="240">
        <f>ROUND(I515*H515,2)</f>
        <v>0</v>
      </c>
      <c r="K515" s="236" t="s">
        <v>139</v>
      </c>
      <c r="L515" s="73"/>
      <c r="M515" s="241" t="s">
        <v>34</v>
      </c>
      <c r="N515" s="242" t="s">
        <v>49</v>
      </c>
      <c r="O515" s="48"/>
      <c r="P515" s="243">
        <f>O515*H515</f>
        <v>0</v>
      </c>
      <c r="Q515" s="243">
        <v>0.00297</v>
      </c>
      <c r="R515" s="243">
        <f>Q515*H515</f>
        <v>0.010989000000000001</v>
      </c>
      <c r="S515" s="243">
        <v>0</v>
      </c>
      <c r="T515" s="244">
        <f>S515*H515</f>
        <v>0</v>
      </c>
      <c r="AR515" s="24" t="s">
        <v>308</v>
      </c>
      <c r="AT515" s="24" t="s">
        <v>136</v>
      </c>
      <c r="AU515" s="24" t="s">
        <v>88</v>
      </c>
      <c r="AY515" s="24" t="s">
        <v>133</v>
      </c>
      <c r="BE515" s="245">
        <f>IF(N515="základní",J515,0)</f>
        <v>0</v>
      </c>
      <c r="BF515" s="245">
        <f>IF(N515="snížená",J515,0)</f>
        <v>0</v>
      </c>
      <c r="BG515" s="245">
        <f>IF(N515="zákl. přenesená",J515,0)</f>
        <v>0</v>
      </c>
      <c r="BH515" s="245">
        <f>IF(N515="sníž. přenesená",J515,0)</f>
        <v>0</v>
      </c>
      <c r="BI515" s="245">
        <f>IF(N515="nulová",J515,0)</f>
        <v>0</v>
      </c>
      <c r="BJ515" s="24" t="s">
        <v>86</v>
      </c>
      <c r="BK515" s="245">
        <f>ROUND(I515*H515,2)</f>
        <v>0</v>
      </c>
      <c r="BL515" s="24" t="s">
        <v>308</v>
      </c>
      <c r="BM515" s="24" t="s">
        <v>752</v>
      </c>
    </row>
    <row r="516" s="1" customFormat="1">
      <c r="B516" s="47"/>
      <c r="C516" s="75"/>
      <c r="D516" s="252" t="s">
        <v>208</v>
      </c>
      <c r="E516" s="75"/>
      <c r="F516" s="253" t="s">
        <v>753</v>
      </c>
      <c r="G516" s="75"/>
      <c r="H516" s="75"/>
      <c r="I516" s="204"/>
      <c r="J516" s="75"/>
      <c r="K516" s="75"/>
      <c r="L516" s="73"/>
      <c r="M516" s="254"/>
      <c r="N516" s="48"/>
      <c r="O516" s="48"/>
      <c r="P516" s="48"/>
      <c r="Q516" s="48"/>
      <c r="R516" s="48"/>
      <c r="S516" s="48"/>
      <c r="T516" s="96"/>
      <c r="AT516" s="24" t="s">
        <v>208</v>
      </c>
      <c r="AU516" s="24" t="s">
        <v>88</v>
      </c>
    </row>
    <row r="517" s="12" customFormat="1">
      <c r="B517" s="255"/>
      <c r="C517" s="256"/>
      <c r="D517" s="252" t="s">
        <v>210</v>
      </c>
      <c r="E517" s="257" t="s">
        <v>34</v>
      </c>
      <c r="F517" s="258" t="s">
        <v>754</v>
      </c>
      <c r="G517" s="256"/>
      <c r="H517" s="259">
        <v>3.7000000000000002</v>
      </c>
      <c r="I517" s="260"/>
      <c r="J517" s="256"/>
      <c r="K517" s="256"/>
      <c r="L517" s="261"/>
      <c r="M517" s="262"/>
      <c r="N517" s="263"/>
      <c r="O517" s="263"/>
      <c r="P517" s="263"/>
      <c r="Q517" s="263"/>
      <c r="R517" s="263"/>
      <c r="S517" s="263"/>
      <c r="T517" s="264"/>
      <c r="AT517" s="265" t="s">
        <v>210</v>
      </c>
      <c r="AU517" s="265" t="s">
        <v>88</v>
      </c>
      <c r="AV517" s="12" t="s">
        <v>88</v>
      </c>
      <c r="AW517" s="12" t="s">
        <v>41</v>
      </c>
      <c r="AX517" s="12" t="s">
        <v>86</v>
      </c>
      <c r="AY517" s="265" t="s">
        <v>133</v>
      </c>
    </row>
    <row r="518" s="1" customFormat="1" ht="25.5" customHeight="1">
      <c r="B518" s="47"/>
      <c r="C518" s="234" t="s">
        <v>755</v>
      </c>
      <c r="D518" s="234" t="s">
        <v>136</v>
      </c>
      <c r="E518" s="235" t="s">
        <v>756</v>
      </c>
      <c r="F518" s="236" t="s">
        <v>757</v>
      </c>
      <c r="G518" s="237" t="s">
        <v>235</v>
      </c>
      <c r="H518" s="238">
        <v>2.6000000000000001</v>
      </c>
      <c r="I518" s="239"/>
      <c r="J518" s="240">
        <f>ROUND(I518*H518,2)</f>
        <v>0</v>
      </c>
      <c r="K518" s="236" t="s">
        <v>139</v>
      </c>
      <c r="L518" s="73"/>
      <c r="M518" s="241" t="s">
        <v>34</v>
      </c>
      <c r="N518" s="242" t="s">
        <v>49</v>
      </c>
      <c r="O518" s="48"/>
      <c r="P518" s="243">
        <f>O518*H518</f>
        <v>0</v>
      </c>
      <c r="Q518" s="243">
        <v>0.00059000000000000003</v>
      </c>
      <c r="R518" s="243">
        <f>Q518*H518</f>
        <v>0.0015340000000000002</v>
      </c>
      <c r="S518" s="243">
        <v>0</v>
      </c>
      <c r="T518" s="244">
        <f>S518*H518</f>
        <v>0</v>
      </c>
      <c r="AR518" s="24" t="s">
        <v>308</v>
      </c>
      <c r="AT518" s="24" t="s">
        <v>136</v>
      </c>
      <c r="AU518" s="24" t="s">
        <v>88</v>
      </c>
      <c r="AY518" s="24" t="s">
        <v>133</v>
      </c>
      <c r="BE518" s="245">
        <f>IF(N518="základní",J518,0)</f>
        <v>0</v>
      </c>
      <c r="BF518" s="245">
        <f>IF(N518="snížená",J518,0)</f>
        <v>0</v>
      </c>
      <c r="BG518" s="245">
        <f>IF(N518="zákl. přenesená",J518,0)</f>
        <v>0</v>
      </c>
      <c r="BH518" s="245">
        <f>IF(N518="sníž. přenesená",J518,0)</f>
        <v>0</v>
      </c>
      <c r="BI518" s="245">
        <f>IF(N518="nulová",J518,0)</f>
        <v>0</v>
      </c>
      <c r="BJ518" s="24" t="s">
        <v>86</v>
      </c>
      <c r="BK518" s="245">
        <f>ROUND(I518*H518,2)</f>
        <v>0</v>
      </c>
      <c r="BL518" s="24" t="s">
        <v>308</v>
      </c>
      <c r="BM518" s="24" t="s">
        <v>758</v>
      </c>
    </row>
    <row r="519" s="12" customFormat="1">
      <c r="B519" s="255"/>
      <c r="C519" s="256"/>
      <c r="D519" s="252" t="s">
        <v>210</v>
      </c>
      <c r="E519" s="257" t="s">
        <v>34</v>
      </c>
      <c r="F519" s="258" t="s">
        <v>759</v>
      </c>
      <c r="G519" s="256"/>
      <c r="H519" s="259">
        <v>2.6000000000000001</v>
      </c>
      <c r="I519" s="260"/>
      <c r="J519" s="256"/>
      <c r="K519" s="256"/>
      <c r="L519" s="261"/>
      <c r="M519" s="262"/>
      <c r="N519" s="263"/>
      <c r="O519" s="263"/>
      <c r="P519" s="263"/>
      <c r="Q519" s="263"/>
      <c r="R519" s="263"/>
      <c r="S519" s="263"/>
      <c r="T519" s="264"/>
      <c r="AT519" s="265" t="s">
        <v>210</v>
      </c>
      <c r="AU519" s="265" t="s">
        <v>88</v>
      </c>
      <c r="AV519" s="12" t="s">
        <v>88</v>
      </c>
      <c r="AW519" s="12" t="s">
        <v>41</v>
      </c>
      <c r="AX519" s="12" t="s">
        <v>86</v>
      </c>
      <c r="AY519" s="265" t="s">
        <v>133</v>
      </c>
    </row>
    <row r="520" s="1" customFormat="1" ht="25.5" customHeight="1">
      <c r="B520" s="47"/>
      <c r="C520" s="234" t="s">
        <v>760</v>
      </c>
      <c r="D520" s="234" t="s">
        <v>136</v>
      </c>
      <c r="E520" s="235" t="s">
        <v>761</v>
      </c>
      <c r="F520" s="236" t="s">
        <v>762</v>
      </c>
      <c r="G520" s="237" t="s">
        <v>235</v>
      </c>
      <c r="H520" s="238">
        <v>9.5999999999999996</v>
      </c>
      <c r="I520" s="239"/>
      <c r="J520" s="240">
        <f>ROUND(I520*H520,2)</f>
        <v>0</v>
      </c>
      <c r="K520" s="236" t="s">
        <v>139</v>
      </c>
      <c r="L520" s="73"/>
      <c r="M520" s="241" t="s">
        <v>34</v>
      </c>
      <c r="N520" s="242" t="s">
        <v>49</v>
      </c>
      <c r="O520" s="48"/>
      <c r="P520" s="243">
        <f>O520*H520</f>
        <v>0</v>
      </c>
      <c r="Q520" s="243">
        <v>0.00076999999999999996</v>
      </c>
      <c r="R520" s="243">
        <f>Q520*H520</f>
        <v>0.0073919999999999993</v>
      </c>
      <c r="S520" s="243">
        <v>0</v>
      </c>
      <c r="T520" s="244">
        <f>S520*H520</f>
        <v>0</v>
      </c>
      <c r="AR520" s="24" t="s">
        <v>308</v>
      </c>
      <c r="AT520" s="24" t="s">
        <v>136</v>
      </c>
      <c r="AU520" s="24" t="s">
        <v>88</v>
      </c>
      <c r="AY520" s="24" t="s">
        <v>133</v>
      </c>
      <c r="BE520" s="245">
        <f>IF(N520="základní",J520,0)</f>
        <v>0</v>
      </c>
      <c r="BF520" s="245">
        <f>IF(N520="snížená",J520,0)</f>
        <v>0</v>
      </c>
      <c r="BG520" s="245">
        <f>IF(N520="zákl. přenesená",J520,0)</f>
        <v>0</v>
      </c>
      <c r="BH520" s="245">
        <f>IF(N520="sníž. přenesená",J520,0)</f>
        <v>0</v>
      </c>
      <c r="BI520" s="245">
        <f>IF(N520="nulová",J520,0)</f>
        <v>0</v>
      </c>
      <c r="BJ520" s="24" t="s">
        <v>86</v>
      </c>
      <c r="BK520" s="245">
        <f>ROUND(I520*H520,2)</f>
        <v>0</v>
      </c>
      <c r="BL520" s="24" t="s">
        <v>308</v>
      </c>
      <c r="BM520" s="24" t="s">
        <v>763</v>
      </c>
    </row>
    <row r="521" s="12" customFormat="1">
      <c r="B521" s="255"/>
      <c r="C521" s="256"/>
      <c r="D521" s="252" t="s">
        <v>210</v>
      </c>
      <c r="E521" s="257" t="s">
        <v>34</v>
      </c>
      <c r="F521" s="258" t="s">
        <v>764</v>
      </c>
      <c r="G521" s="256"/>
      <c r="H521" s="259">
        <v>9.5999999999999996</v>
      </c>
      <c r="I521" s="260"/>
      <c r="J521" s="256"/>
      <c r="K521" s="256"/>
      <c r="L521" s="261"/>
      <c r="M521" s="262"/>
      <c r="N521" s="263"/>
      <c r="O521" s="263"/>
      <c r="P521" s="263"/>
      <c r="Q521" s="263"/>
      <c r="R521" s="263"/>
      <c r="S521" s="263"/>
      <c r="T521" s="264"/>
      <c r="AT521" s="265" t="s">
        <v>210</v>
      </c>
      <c r="AU521" s="265" t="s">
        <v>88</v>
      </c>
      <c r="AV521" s="12" t="s">
        <v>88</v>
      </c>
      <c r="AW521" s="12" t="s">
        <v>41</v>
      </c>
      <c r="AX521" s="12" t="s">
        <v>86</v>
      </c>
      <c r="AY521" s="265" t="s">
        <v>133</v>
      </c>
    </row>
    <row r="522" s="1" customFormat="1" ht="25.5" customHeight="1">
      <c r="B522" s="47"/>
      <c r="C522" s="234" t="s">
        <v>765</v>
      </c>
      <c r="D522" s="234" t="s">
        <v>136</v>
      </c>
      <c r="E522" s="235" t="s">
        <v>766</v>
      </c>
      <c r="F522" s="236" t="s">
        <v>767</v>
      </c>
      <c r="G522" s="237" t="s">
        <v>235</v>
      </c>
      <c r="H522" s="238">
        <v>3.7000000000000002</v>
      </c>
      <c r="I522" s="239"/>
      <c r="J522" s="240">
        <f>ROUND(I522*H522,2)</f>
        <v>0</v>
      </c>
      <c r="K522" s="236" t="s">
        <v>139</v>
      </c>
      <c r="L522" s="73"/>
      <c r="M522" s="241" t="s">
        <v>34</v>
      </c>
      <c r="N522" s="242" t="s">
        <v>49</v>
      </c>
      <c r="O522" s="48"/>
      <c r="P522" s="243">
        <f>O522*H522</f>
        <v>0</v>
      </c>
      <c r="Q522" s="243">
        <v>0.00091</v>
      </c>
      <c r="R522" s="243">
        <f>Q522*H522</f>
        <v>0.0033670000000000002</v>
      </c>
      <c r="S522" s="243">
        <v>0</v>
      </c>
      <c r="T522" s="244">
        <f>S522*H522</f>
        <v>0</v>
      </c>
      <c r="AR522" s="24" t="s">
        <v>308</v>
      </c>
      <c r="AT522" s="24" t="s">
        <v>136</v>
      </c>
      <c r="AU522" s="24" t="s">
        <v>88</v>
      </c>
      <c r="AY522" s="24" t="s">
        <v>133</v>
      </c>
      <c r="BE522" s="245">
        <f>IF(N522="základní",J522,0)</f>
        <v>0</v>
      </c>
      <c r="BF522" s="245">
        <f>IF(N522="snížená",J522,0)</f>
        <v>0</v>
      </c>
      <c r="BG522" s="245">
        <f>IF(N522="zákl. přenesená",J522,0)</f>
        <v>0</v>
      </c>
      <c r="BH522" s="245">
        <f>IF(N522="sníž. přenesená",J522,0)</f>
        <v>0</v>
      </c>
      <c r="BI522" s="245">
        <f>IF(N522="nulová",J522,0)</f>
        <v>0</v>
      </c>
      <c r="BJ522" s="24" t="s">
        <v>86</v>
      </c>
      <c r="BK522" s="245">
        <f>ROUND(I522*H522,2)</f>
        <v>0</v>
      </c>
      <c r="BL522" s="24" t="s">
        <v>308</v>
      </c>
      <c r="BM522" s="24" t="s">
        <v>768</v>
      </c>
    </row>
    <row r="523" s="12" customFormat="1">
      <c r="B523" s="255"/>
      <c r="C523" s="256"/>
      <c r="D523" s="252" t="s">
        <v>210</v>
      </c>
      <c r="E523" s="257" t="s">
        <v>34</v>
      </c>
      <c r="F523" s="258" t="s">
        <v>769</v>
      </c>
      <c r="G523" s="256"/>
      <c r="H523" s="259">
        <v>3.7000000000000002</v>
      </c>
      <c r="I523" s="260"/>
      <c r="J523" s="256"/>
      <c r="K523" s="256"/>
      <c r="L523" s="261"/>
      <c r="M523" s="262"/>
      <c r="N523" s="263"/>
      <c r="O523" s="263"/>
      <c r="P523" s="263"/>
      <c r="Q523" s="263"/>
      <c r="R523" s="263"/>
      <c r="S523" s="263"/>
      <c r="T523" s="264"/>
      <c r="AT523" s="265" t="s">
        <v>210</v>
      </c>
      <c r="AU523" s="265" t="s">
        <v>88</v>
      </c>
      <c r="AV523" s="12" t="s">
        <v>88</v>
      </c>
      <c r="AW523" s="12" t="s">
        <v>41</v>
      </c>
      <c r="AX523" s="12" t="s">
        <v>86</v>
      </c>
      <c r="AY523" s="265" t="s">
        <v>133</v>
      </c>
    </row>
    <row r="524" s="1" customFormat="1" ht="25.5" customHeight="1">
      <c r="B524" s="47"/>
      <c r="C524" s="234" t="s">
        <v>770</v>
      </c>
      <c r="D524" s="234" t="s">
        <v>136</v>
      </c>
      <c r="E524" s="235" t="s">
        <v>771</v>
      </c>
      <c r="F524" s="236" t="s">
        <v>772</v>
      </c>
      <c r="G524" s="237" t="s">
        <v>227</v>
      </c>
      <c r="H524" s="238">
        <v>2</v>
      </c>
      <c r="I524" s="239"/>
      <c r="J524" s="240">
        <f>ROUND(I524*H524,2)</f>
        <v>0</v>
      </c>
      <c r="K524" s="236" t="s">
        <v>139</v>
      </c>
      <c r="L524" s="73"/>
      <c r="M524" s="241" t="s">
        <v>34</v>
      </c>
      <c r="N524" s="242" t="s">
        <v>49</v>
      </c>
      <c r="O524" s="48"/>
      <c r="P524" s="243">
        <f>O524*H524</f>
        <v>0</v>
      </c>
      <c r="Q524" s="243">
        <v>0.00019000000000000001</v>
      </c>
      <c r="R524" s="243">
        <f>Q524*H524</f>
        <v>0.00038000000000000002</v>
      </c>
      <c r="S524" s="243">
        <v>0</v>
      </c>
      <c r="T524" s="244">
        <f>S524*H524</f>
        <v>0</v>
      </c>
      <c r="AR524" s="24" t="s">
        <v>308</v>
      </c>
      <c r="AT524" s="24" t="s">
        <v>136</v>
      </c>
      <c r="AU524" s="24" t="s">
        <v>88</v>
      </c>
      <c r="AY524" s="24" t="s">
        <v>133</v>
      </c>
      <c r="BE524" s="245">
        <f>IF(N524="základní",J524,0)</f>
        <v>0</v>
      </c>
      <c r="BF524" s="245">
        <f>IF(N524="snížená",J524,0)</f>
        <v>0</v>
      </c>
      <c r="BG524" s="245">
        <f>IF(N524="zákl. přenesená",J524,0)</f>
        <v>0</v>
      </c>
      <c r="BH524" s="245">
        <f>IF(N524="sníž. přenesená",J524,0)</f>
        <v>0</v>
      </c>
      <c r="BI524" s="245">
        <f>IF(N524="nulová",J524,0)</f>
        <v>0</v>
      </c>
      <c r="BJ524" s="24" t="s">
        <v>86</v>
      </c>
      <c r="BK524" s="245">
        <f>ROUND(I524*H524,2)</f>
        <v>0</v>
      </c>
      <c r="BL524" s="24" t="s">
        <v>308</v>
      </c>
      <c r="BM524" s="24" t="s">
        <v>773</v>
      </c>
    </row>
    <row r="525" s="12" customFormat="1">
      <c r="B525" s="255"/>
      <c r="C525" s="256"/>
      <c r="D525" s="252" t="s">
        <v>210</v>
      </c>
      <c r="E525" s="257" t="s">
        <v>34</v>
      </c>
      <c r="F525" s="258" t="s">
        <v>774</v>
      </c>
      <c r="G525" s="256"/>
      <c r="H525" s="259">
        <v>2</v>
      </c>
      <c r="I525" s="260"/>
      <c r="J525" s="256"/>
      <c r="K525" s="256"/>
      <c r="L525" s="261"/>
      <c r="M525" s="262"/>
      <c r="N525" s="263"/>
      <c r="O525" s="263"/>
      <c r="P525" s="263"/>
      <c r="Q525" s="263"/>
      <c r="R525" s="263"/>
      <c r="S525" s="263"/>
      <c r="T525" s="264"/>
      <c r="AT525" s="265" t="s">
        <v>210</v>
      </c>
      <c r="AU525" s="265" t="s">
        <v>88</v>
      </c>
      <c r="AV525" s="12" t="s">
        <v>88</v>
      </c>
      <c r="AW525" s="12" t="s">
        <v>41</v>
      </c>
      <c r="AX525" s="12" t="s">
        <v>86</v>
      </c>
      <c r="AY525" s="265" t="s">
        <v>133</v>
      </c>
    </row>
    <row r="526" s="1" customFormat="1" ht="38.25" customHeight="1">
      <c r="B526" s="47"/>
      <c r="C526" s="234" t="s">
        <v>775</v>
      </c>
      <c r="D526" s="234" t="s">
        <v>136</v>
      </c>
      <c r="E526" s="235" t="s">
        <v>776</v>
      </c>
      <c r="F526" s="236" t="s">
        <v>777</v>
      </c>
      <c r="G526" s="237" t="s">
        <v>244</v>
      </c>
      <c r="H526" s="238">
        <v>0.10000000000000001</v>
      </c>
      <c r="I526" s="239"/>
      <c r="J526" s="240">
        <f>ROUND(I526*H526,2)</f>
        <v>0</v>
      </c>
      <c r="K526" s="236" t="s">
        <v>139</v>
      </c>
      <c r="L526" s="73"/>
      <c r="M526" s="241" t="s">
        <v>34</v>
      </c>
      <c r="N526" s="242" t="s">
        <v>49</v>
      </c>
      <c r="O526" s="48"/>
      <c r="P526" s="243">
        <f>O526*H526</f>
        <v>0</v>
      </c>
      <c r="Q526" s="243">
        <v>0</v>
      </c>
      <c r="R526" s="243">
        <f>Q526*H526</f>
        <v>0</v>
      </c>
      <c r="S526" s="243">
        <v>0</v>
      </c>
      <c r="T526" s="244">
        <f>S526*H526</f>
        <v>0</v>
      </c>
      <c r="AR526" s="24" t="s">
        <v>308</v>
      </c>
      <c r="AT526" s="24" t="s">
        <v>136</v>
      </c>
      <c r="AU526" s="24" t="s">
        <v>88</v>
      </c>
      <c r="AY526" s="24" t="s">
        <v>133</v>
      </c>
      <c r="BE526" s="245">
        <f>IF(N526="základní",J526,0)</f>
        <v>0</v>
      </c>
      <c r="BF526" s="245">
        <f>IF(N526="snížená",J526,0)</f>
        <v>0</v>
      </c>
      <c r="BG526" s="245">
        <f>IF(N526="zákl. přenesená",J526,0)</f>
        <v>0</v>
      </c>
      <c r="BH526" s="245">
        <f>IF(N526="sníž. přenesená",J526,0)</f>
        <v>0</v>
      </c>
      <c r="BI526" s="245">
        <f>IF(N526="nulová",J526,0)</f>
        <v>0</v>
      </c>
      <c r="BJ526" s="24" t="s">
        <v>86</v>
      </c>
      <c r="BK526" s="245">
        <f>ROUND(I526*H526,2)</f>
        <v>0</v>
      </c>
      <c r="BL526" s="24" t="s">
        <v>308</v>
      </c>
      <c r="BM526" s="24" t="s">
        <v>778</v>
      </c>
    </row>
    <row r="527" s="1" customFormat="1">
      <c r="B527" s="47"/>
      <c r="C527" s="75"/>
      <c r="D527" s="252" t="s">
        <v>208</v>
      </c>
      <c r="E527" s="75"/>
      <c r="F527" s="253" t="s">
        <v>779</v>
      </c>
      <c r="G527" s="75"/>
      <c r="H527" s="75"/>
      <c r="I527" s="204"/>
      <c r="J527" s="75"/>
      <c r="K527" s="75"/>
      <c r="L527" s="73"/>
      <c r="M527" s="254"/>
      <c r="N527" s="48"/>
      <c r="O527" s="48"/>
      <c r="P527" s="48"/>
      <c r="Q527" s="48"/>
      <c r="R527" s="48"/>
      <c r="S527" s="48"/>
      <c r="T527" s="96"/>
      <c r="AT527" s="24" t="s">
        <v>208</v>
      </c>
      <c r="AU527" s="24" t="s">
        <v>88</v>
      </c>
    </row>
    <row r="528" s="1" customFormat="1" ht="38.25" customHeight="1">
      <c r="B528" s="47"/>
      <c r="C528" s="234" t="s">
        <v>780</v>
      </c>
      <c r="D528" s="234" t="s">
        <v>136</v>
      </c>
      <c r="E528" s="235" t="s">
        <v>781</v>
      </c>
      <c r="F528" s="236" t="s">
        <v>782</v>
      </c>
      <c r="G528" s="237" t="s">
        <v>244</v>
      </c>
      <c r="H528" s="238">
        <v>0.10000000000000001</v>
      </c>
      <c r="I528" s="239"/>
      <c r="J528" s="240">
        <f>ROUND(I528*H528,2)</f>
        <v>0</v>
      </c>
      <c r="K528" s="236" t="s">
        <v>139</v>
      </c>
      <c r="L528" s="73"/>
      <c r="M528" s="241" t="s">
        <v>34</v>
      </c>
      <c r="N528" s="242" t="s">
        <v>49</v>
      </c>
      <c r="O528" s="48"/>
      <c r="P528" s="243">
        <f>O528*H528</f>
        <v>0</v>
      </c>
      <c r="Q528" s="243">
        <v>0</v>
      </c>
      <c r="R528" s="243">
        <f>Q528*H528</f>
        <v>0</v>
      </c>
      <c r="S528" s="243">
        <v>0</v>
      </c>
      <c r="T528" s="244">
        <f>S528*H528</f>
        <v>0</v>
      </c>
      <c r="AR528" s="24" t="s">
        <v>308</v>
      </c>
      <c r="AT528" s="24" t="s">
        <v>136</v>
      </c>
      <c r="AU528" s="24" t="s">
        <v>88</v>
      </c>
      <c r="AY528" s="24" t="s">
        <v>133</v>
      </c>
      <c r="BE528" s="245">
        <f>IF(N528="základní",J528,0)</f>
        <v>0</v>
      </c>
      <c r="BF528" s="245">
        <f>IF(N528="snížená",J528,0)</f>
        <v>0</v>
      </c>
      <c r="BG528" s="245">
        <f>IF(N528="zákl. přenesená",J528,0)</f>
        <v>0</v>
      </c>
      <c r="BH528" s="245">
        <f>IF(N528="sníž. přenesená",J528,0)</f>
        <v>0</v>
      </c>
      <c r="BI528" s="245">
        <f>IF(N528="nulová",J528,0)</f>
        <v>0</v>
      </c>
      <c r="BJ528" s="24" t="s">
        <v>86</v>
      </c>
      <c r="BK528" s="245">
        <f>ROUND(I528*H528,2)</f>
        <v>0</v>
      </c>
      <c r="BL528" s="24" t="s">
        <v>308</v>
      </c>
      <c r="BM528" s="24" t="s">
        <v>783</v>
      </c>
    </row>
    <row r="529" s="1" customFormat="1">
      <c r="B529" s="47"/>
      <c r="C529" s="75"/>
      <c r="D529" s="252" t="s">
        <v>208</v>
      </c>
      <c r="E529" s="75"/>
      <c r="F529" s="253" t="s">
        <v>779</v>
      </c>
      <c r="G529" s="75"/>
      <c r="H529" s="75"/>
      <c r="I529" s="204"/>
      <c r="J529" s="75"/>
      <c r="K529" s="75"/>
      <c r="L529" s="73"/>
      <c r="M529" s="254"/>
      <c r="N529" s="48"/>
      <c r="O529" s="48"/>
      <c r="P529" s="48"/>
      <c r="Q529" s="48"/>
      <c r="R529" s="48"/>
      <c r="S529" s="48"/>
      <c r="T529" s="96"/>
      <c r="AT529" s="24" t="s">
        <v>208</v>
      </c>
      <c r="AU529" s="24" t="s">
        <v>88</v>
      </c>
    </row>
    <row r="530" s="11" customFormat="1" ht="29.88" customHeight="1">
      <c r="B530" s="218"/>
      <c r="C530" s="219"/>
      <c r="D530" s="220" t="s">
        <v>77</v>
      </c>
      <c r="E530" s="232" t="s">
        <v>784</v>
      </c>
      <c r="F530" s="232" t="s">
        <v>785</v>
      </c>
      <c r="G530" s="219"/>
      <c r="H530" s="219"/>
      <c r="I530" s="222"/>
      <c r="J530" s="233">
        <f>BK530</f>
        <v>0</v>
      </c>
      <c r="K530" s="219"/>
      <c r="L530" s="224"/>
      <c r="M530" s="225"/>
      <c r="N530" s="226"/>
      <c r="O530" s="226"/>
      <c r="P530" s="227">
        <f>SUM(P531:P538)</f>
        <v>0</v>
      </c>
      <c r="Q530" s="226"/>
      <c r="R530" s="227">
        <f>SUM(R531:R538)</f>
        <v>0.0027239500000000002</v>
      </c>
      <c r="S530" s="226"/>
      <c r="T530" s="228">
        <f>SUM(T531:T538)</f>
        <v>0</v>
      </c>
      <c r="AR530" s="229" t="s">
        <v>88</v>
      </c>
      <c r="AT530" s="230" t="s">
        <v>77</v>
      </c>
      <c r="AU530" s="230" t="s">
        <v>86</v>
      </c>
      <c r="AY530" s="229" t="s">
        <v>133</v>
      </c>
      <c r="BK530" s="231">
        <f>SUM(BK531:BK538)</f>
        <v>0</v>
      </c>
    </row>
    <row r="531" s="1" customFormat="1" ht="25.5" customHeight="1">
      <c r="B531" s="47"/>
      <c r="C531" s="234" t="s">
        <v>786</v>
      </c>
      <c r="D531" s="234" t="s">
        <v>136</v>
      </c>
      <c r="E531" s="235" t="s">
        <v>787</v>
      </c>
      <c r="F531" s="236" t="s">
        <v>788</v>
      </c>
      <c r="G531" s="237" t="s">
        <v>206</v>
      </c>
      <c r="H531" s="238">
        <v>19.183</v>
      </c>
      <c r="I531" s="239"/>
      <c r="J531" s="240">
        <f>ROUND(I531*H531,2)</f>
        <v>0</v>
      </c>
      <c r="K531" s="236" t="s">
        <v>139</v>
      </c>
      <c r="L531" s="73"/>
      <c r="M531" s="241" t="s">
        <v>34</v>
      </c>
      <c r="N531" s="242" t="s">
        <v>49</v>
      </c>
      <c r="O531" s="48"/>
      <c r="P531" s="243">
        <f>O531*H531</f>
        <v>0</v>
      </c>
      <c r="Q531" s="243">
        <v>1.0000000000000001E-05</v>
      </c>
      <c r="R531" s="243">
        <f>Q531*H531</f>
        <v>0.00019183000000000001</v>
      </c>
      <c r="S531" s="243">
        <v>0</v>
      </c>
      <c r="T531" s="244">
        <f>S531*H531</f>
        <v>0</v>
      </c>
      <c r="AR531" s="24" t="s">
        <v>308</v>
      </c>
      <c r="AT531" s="24" t="s">
        <v>136</v>
      </c>
      <c r="AU531" s="24" t="s">
        <v>88</v>
      </c>
      <c r="AY531" s="24" t="s">
        <v>133</v>
      </c>
      <c r="BE531" s="245">
        <f>IF(N531="základní",J531,0)</f>
        <v>0</v>
      </c>
      <c r="BF531" s="245">
        <f>IF(N531="snížená",J531,0)</f>
        <v>0</v>
      </c>
      <c r="BG531" s="245">
        <f>IF(N531="zákl. přenesená",J531,0)</f>
        <v>0</v>
      </c>
      <c r="BH531" s="245">
        <f>IF(N531="sníž. přenesená",J531,0)</f>
        <v>0</v>
      </c>
      <c r="BI531" s="245">
        <f>IF(N531="nulová",J531,0)</f>
        <v>0</v>
      </c>
      <c r="BJ531" s="24" t="s">
        <v>86</v>
      </c>
      <c r="BK531" s="245">
        <f>ROUND(I531*H531,2)</f>
        <v>0</v>
      </c>
      <c r="BL531" s="24" t="s">
        <v>308</v>
      </c>
      <c r="BM531" s="24" t="s">
        <v>789</v>
      </c>
    </row>
    <row r="532" s="1" customFormat="1">
      <c r="B532" s="47"/>
      <c r="C532" s="75"/>
      <c r="D532" s="252" t="s">
        <v>208</v>
      </c>
      <c r="E532" s="75"/>
      <c r="F532" s="253" t="s">
        <v>790</v>
      </c>
      <c r="G532" s="75"/>
      <c r="H532" s="75"/>
      <c r="I532" s="204"/>
      <c r="J532" s="75"/>
      <c r="K532" s="75"/>
      <c r="L532" s="73"/>
      <c r="M532" s="254"/>
      <c r="N532" s="48"/>
      <c r="O532" s="48"/>
      <c r="P532" s="48"/>
      <c r="Q532" s="48"/>
      <c r="R532" s="48"/>
      <c r="S532" s="48"/>
      <c r="T532" s="96"/>
      <c r="AT532" s="24" t="s">
        <v>208</v>
      </c>
      <c r="AU532" s="24" t="s">
        <v>88</v>
      </c>
    </row>
    <row r="533" s="14" customFormat="1">
      <c r="B533" s="277"/>
      <c r="C533" s="278"/>
      <c r="D533" s="252" t="s">
        <v>210</v>
      </c>
      <c r="E533" s="279" t="s">
        <v>34</v>
      </c>
      <c r="F533" s="280" t="s">
        <v>521</v>
      </c>
      <c r="G533" s="278"/>
      <c r="H533" s="279" t="s">
        <v>34</v>
      </c>
      <c r="I533" s="281"/>
      <c r="J533" s="278"/>
      <c r="K533" s="278"/>
      <c r="L533" s="282"/>
      <c r="M533" s="283"/>
      <c r="N533" s="284"/>
      <c r="O533" s="284"/>
      <c r="P533" s="284"/>
      <c r="Q533" s="284"/>
      <c r="R533" s="284"/>
      <c r="S533" s="284"/>
      <c r="T533" s="285"/>
      <c r="AT533" s="286" t="s">
        <v>210</v>
      </c>
      <c r="AU533" s="286" t="s">
        <v>88</v>
      </c>
      <c r="AV533" s="14" t="s">
        <v>86</v>
      </c>
      <c r="AW533" s="14" t="s">
        <v>41</v>
      </c>
      <c r="AX533" s="14" t="s">
        <v>78</v>
      </c>
      <c r="AY533" s="286" t="s">
        <v>133</v>
      </c>
    </row>
    <row r="534" s="12" customFormat="1">
      <c r="B534" s="255"/>
      <c r="C534" s="256"/>
      <c r="D534" s="252" t="s">
        <v>210</v>
      </c>
      <c r="E534" s="257" t="s">
        <v>34</v>
      </c>
      <c r="F534" s="258" t="s">
        <v>522</v>
      </c>
      <c r="G534" s="256"/>
      <c r="H534" s="259">
        <v>19.183</v>
      </c>
      <c r="I534" s="260"/>
      <c r="J534" s="256"/>
      <c r="K534" s="256"/>
      <c r="L534" s="261"/>
      <c r="M534" s="262"/>
      <c r="N534" s="263"/>
      <c r="O534" s="263"/>
      <c r="P534" s="263"/>
      <c r="Q534" s="263"/>
      <c r="R534" s="263"/>
      <c r="S534" s="263"/>
      <c r="T534" s="264"/>
      <c r="AT534" s="265" t="s">
        <v>210</v>
      </c>
      <c r="AU534" s="265" t="s">
        <v>88</v>
      </c>
      <c r="AV534" s="12" t="s">
        <v>88</v>
      </c>
      <c r="AW534" s="12" t="s">
        <v>41</v>
      </c>
      <c r="AX534" s="12" t="s">
        <v>86</v>
      </c>
      <c r="AY534" s="265" t="s">
        <v>133</v>
      </c>
    </row>
    <row r="535" s="1" customFormat="1" ht="25.5" customHeight="1">
      <c r="B535" s="47"/>
      <c r="C535" s="288" t="s">
        <v>791</v>
      </c>
      <c r="D535" s="288" t="s">
        <v>250</v>
      </c>
      <c r="E535" s="289" t="s">
        <v>792</v>
      </c>
      <c r="F535" s="290" t="s">
        <v>793</v>
      </c>
      <c r="G535" s="291" t="s">
        <v>206</v>
      </c>
      <c r="H535" s="292">
        <v>21.100999999999999</v>
      </c>
      <c r="I535" s="293"/>
      <c r="J535" s="294">
        <f>ROUND(I535*H535,2)</f>
        <v>0</v>
      </c>
      <c r="K535" s="290" t="s">
        <v>139</v>
      </c>
      <c r="L535" s="295"/>
      <c r="M535" s="296" t="s">
        <v>34</v>
      </c>
      <c r="N535" s="297" t="s">
        <v>49</v>
      </c>
      <c r="O535" s="48"/>
      <c r="P535" s="243">
        <f>O535*H535</f>
        <v>0</v>
      </c>
      <c r="Q535" s="243">
        <v>0.00012</v>
      </c>
      <c r="R535" s="243">
        <f>Q535*H535</f>
        <v>0.0025321200000000001</v>
      </c>
      <c r="S535" s="243">
        <v>0</v>
      </c>
      <c r="T535" s="244">
        <f>S535*H535</f>
        <v>0</v>
      </c>
      <c r="AR535" s="24" t="s">
        <v>412</v>
      </c>
      <c r="AT535" s="24" t="s">
        <v>250</v>
      </c>
      <c r="AU535" s="24" t="s">
        <v>88</v>
      </c>
      <c r="AY535" s="24" t="s">
        <v>133</v>
      </c>
      <c r="BE535" s="245">
        <f>IF(N535="základní",J535,0)</f>
        <v>0</v>
      </c>
      <c r="BF535" s="245">
        <f>IF(N535="snížená",J535,0)</f>
        <v>0</v>
      </c>
      <c r="BG535" s="245">
        <f>IF(N535="zákl. přenesená",J535,0)</f>
        <v>0</v>
      </c>
      <c r="BH535" s="245">
        <f>IF(N535="sníž. přenesená",J535,0)</f>
        <v>0</v>
      </c>
      <c r="BI535" s="245">
        <f>IF(N535="nulová",J535,0)</f>
        <v>0</v>
      </c>
      <c r="BJ535" s="24" t="s">
        <v>86</v>
      </c>
      <c r="BK535" s="245">
        <f>ROUND(I535*H535,2)</f>
        <v>0</v>
      </c>
      <c r="BL535" s="24" t="s">
        <v>308</v>
      </c>
      <c r="BM535" s="24" t="s">
        <v>794</v>
      </c>
    </row>
    <row r="536" s="12" customFormat="1">
      <c r="B536" s="255"/>
      <c r="C536" s="256"/>
      <c r="D536" s="252" t="s">
        <v>210</v>
      </c>
      <c r="E536" s="256"/>
      <c r="F536" s="258" t="s">
        <v>566</v>
      </c>
      <c r="G536" s="256"/>
      <c r="H536" s="259">
        <v>21.100999999999999</v>
      </c>
      <c r="I536" s="260"/>
      <c r="J536" s="256"/>
      <c r="K536" s="256"/>
      <c r="L536" s="261"/>
      <c r="M536" s="262"/>
      <c r="N536" s="263"/>
      <c r="O536" s="263"/>
      <c r="P536" s="263"/>
      <c r="Q536" s="263"/>
      <c r="R536" s="263"/>
      <c r="S536" s="263"/>
      <c r="T536" s="264"/>
      <c r="AT536" s="265" t="s">
        <v>210</v>
      </c>
      <c r="AU536" s="265" t="s">
        <v>88</v>
      </c>
      <c r="AV536" s="12" t="s">
        <v>88</v>
      </c>
      <c r="AW536" s="12" t="s">
        <v>6</v>
      </c>
      <c r="AX536" s="12" t="s">
        <v>86</v>
      </c>
      <c r="AY536" s="265" t="s">
        <v>133</v>
      </c>
    </row>
    <row r="537" s="1" customFormat="1" ht="38.25" customHeight="1">
      <c r="B537" s="47"/>
      <c r="C537" s="234" t="s">
        <v>795</v>
      </c>
      <c r="D537" s="234" t="s">
        <v>136</v>
      </c>
      <c r="E537" s="235" t="s">
        <v>796</v>
      </c>
      <c r="F537" s="236" t="s">
        <v>797</v>
      </c>
      <c r="G537" s="237" t="s">
        <v>244</v>
      </c>
      <c r="H537" s="238">
        <v>0.0030000000000000001</v>
      </c>
      <c r="I537" s="239"/>
      <c r="J537" s="240">
        <f>ROUND(I537*H537,2)</f>
        <v>0</v>
      </c>
      <c r="K537" s="236" t="s">
        <v>139</v>
      </c>
      <c r="L537" s="73"/>
      <c r="M537" s="241" t="s">
        <v>34</v>
      </c>
      <c r="N537" s="242" t="s">
        <v>49</v>
      </c>
      <c r="O537" s="48"/>
      <c r="P537" s="243">
        <f>O537*H537</f>
        <v>0</v>
      </c>
      <c r="Q537" s="243">
        <v>0</v>
      </c>
      <c r="R537" s="243">
        <f>Q537*H537</f>
        <v>0</v>
      </c>
      <c r="S537" s="243">
        <v>0</v>
      </c>
      <c r="T537" s="244">
        <f>S537*H537</f>
        <v>0</v>
      </c>
      <c r="AR537" s="24" t="s">
        <v>308</v>
      </c>
      <c r="AT537" s="24" t="s">
        <v>136</v>
      </c>
      <c r="AU537" s="24" t="s">
        <v>88</v>
      </c>
      <c r="AY537" s="24" t="s">
        <v>133</v>
      </c>
      <c r="BE537" s="245">
        <f>IF(N537="základní",J537,0)</f>
        <v>0</v>
      </c>
      <c r="BF537" s="245">
        <f>IF(N537="snížená",J537,0)</f>
        <v>0</v>
      </c>
      <c r="BG537" s="245">
        <f>IF(N537="zákl. přenesená",J537,0)</f>
        <v>0</v>
      </c>
      <c r="BH537" s="245">
        <f>IF(N537="sníž. přenesená",J537,0)</f>
        <v>0</v>
      </c>
      <c r="BI537" s="245">
        <f>IF(N537="nulová",J537,0)</f>
        <v>0</v>
      </c>
      <c r="BJ537" s="24" t="s">
        <v>86</v>
      </c>
      <c r="BK537" s="245">
        <f>ROUND(I537*H537,2)</f>
        <v>0</v>
      </c>
      <c r="BL537" s="24" t="s">
        <v>308</v>
      </c>
      <c r="BM537" s="24" t="s">
        <v>798</v>
      </c>
    </row>
    <row r="538" s="1" customFormat="1">
      <c r="B538" s="47"/>
      <c r="C538" s="75"/>
      <c r="D538" s="252" t="s">
        <v>208</v>
      </c>
      <c r="E538" s="75"/>
      <c r="F538" s="253" t="s">
        <v>799</v>
      </c>
      <c r="G538" s="75"/>
      <c r="H538" s="75"/>
      <c r="I538" s="204"/>
      <c r="J538" s="75"/>
      <c r="K538" s="75"/>
      <c r="L538" s="73"/>
      <c r="M538" s="254"/>
      <c r="N538" s="48"/>
      <c r="O538" s="48"/>
      <c r="P538" s="48"/>
      <c r="Q538" s="48"/>
      <c r="R538" s="48"/>
      <c r="S538" s="48"/>
      <c r="T538" s="96"/>
      <c r="AT538" s="24" t="s">
        <v>208</v>
      </c>
      <c r="AU538" s="24" t="s">
        <v>88</v>
      </c>
    </row>
    <row r="539" s="11" customFormat="1" ht="29.88" customHeight="1">
      <c r="B539" s="218"/>
      <c r="C539" s="219"/>
      <c r="D539" s="220" t="s">
        <v>77</v>
      </c>
      <c r="E539" s="232" t="s">
        <v>800</v>
      </c>
      <c r="F539" s="232" t="s">
        <v>801</v>
      </c>
      <c r="G539" s="219"/>
      <c r="H539" s="219"/>
      <c r="I539" s="222"/>
      <c r="J539" s="233">
        <f>BK539</f>
        <v>0</v>
      </c>
      <c r="K539" s="219"/>
      <c r="L539" s="224"/>
      <c r="M539" s="225"/>
      <c r="N539" s="226"/>
      <c r="O539" s="226"/>
      <c r="P539" s="227">
        <f>SUM(P540:P586)</f>
        <v>0</v>
      </c>
      <c r="Q539" s="226"/>
      <c r="R539" s="227">
        <f>SUM(R540:R586)</f>
        <v>0.53490040000000005</v>
      </c>
      <c r="S539" s="226"/>
      <c r="T539" s="228">
        <f>SUM(T540:T586)</f>
        <v>0</v>
      </c>
      <c r="AR539" s="229" t="s">
        <v>88</v>
      </c>
      <c r="AT539" s="230" t="s">
        <v>77</v>
      </c>
      <c r="AU539" s="230" t="s">
        <v>86</v>
      </c>
      <c r="AY539" s="229" t="s">
        <v>133</v>
      </c>
      <c r="BK539" s="231">
        <f>SUM(BK540:BK586)</f>
        <v>0</v>
      </c>
    </row>
    <row r="540" s="1" customFormat="1" ht="38.25" customHeight="1">
      <c r="B540" s="47"/>
      <c r="C540" s="234" t="s">
        <v>331</v>
      </c>
      <c r="D540" s="234" t="s">
        <v>136</v>
      </c>
      <c r="E540" s="235" t="s">
        <v>802</v>
      </c>
      <c r="F540" s="236" t="s">
        <v>803</v>
      </c>
      <c r="G540" s="237" t="s">
        <v>206</v>
      </c>
      <c r="H540" s="238">
        <v>1.02</v>
      </c>
      <c r="I540" s="239"/>
      <c r="J540" s="240">
        <f>ROUND(I540*H540,2)</f>
        <v>0</v>
      </c>
      <c r="K540" s="236" t="s">
        <v>139</v>
      </c>
      <c r="L540" s="73"/>
      <c r="M540" s="241" t="s">
        <v>34</v>
      </c>
      <c r="N540" s="242" t="s">
        <v>49</v>
      </c>
      <c r="O540" s="48"/>
      <c r="P540" s="243">
        <f>O540*H540</f>
        <v>0</v>
      </c>
      <c r="Q540" s="243">
        <v>0.00027</v>
      </c>
      <c r="R540" s="243">
        <f>Q540*H540</f>
        <v>0.00027540000000000003</v>
      </c>
      <c r="S540" s="243">
        <v>0</v>
      </c>
      <c r="T540" s="244">
        <f>S540*H540</f>
        <v>0</v>
      </c>
      <c r="AR540" s="24" t="s">
        <v>308</v>
      </c>
      <c r="AT540" s="24" t="s">
        <v>136</v>
      </c>
      <c r="AU540" s="24" t="s">
        <v>88</v>
      </c>
      <c r="AY540" s="24" t="s">
        <v>133</v>
      </c>
      <c r="BE540" s="245">
        <f>IF(N540="základní",J540,0)</f>
        <v>0</v>
      </c>
      <c r="BF540" s="245">
        <f>IF(N540="snížená",J540,0)</f>
        <v>0</v>
      </c>
      <c r="BG540" s="245">
        <f>IF(N540="zákl. přenesená",J540,0)</f>
        <v>0</v>
      </c>
      <c r="BH540" s="245">
        <f>IF(N540="sníž. přenesená",J540,0)</f>
        <v>0</v>
      </c>
      <c r="BI540" s="245">
        <f>IF(N540="nulová",J540,0)</f>
        <v>0</v>
      </c>
      <c r="BJ540" s="24" t="s">
        <v>86</v>
      </c>
      <c r="BK540" s="245">
        <f>ROUND(I540*H540,2)</f>
        <v>0</v>
      </c>
      <c r="BL540" s="24" t="s">
        <v>308</v>
      </c>
      <c r="BM540" s="24" t="s">
        <v>804</v>
      </c>
    </row>
    <row r="541" s="1" customFormat="1">
      <c r="B541" s="47"/>
      <c r="C541" s="75"/>
      <c r="D541" s="252" t="s">
        <v>208</v>
      </c>
      <c r="E541" s="75"/>
      <c r="F541" s="253" t="s">
        <v>805</v>
      </c>
      <c r="G541" s="75"/>
      <c r="H541" s="75"/>
      <c r="I541" s="204"/>
      <c r="J541" s="75"/>
      <c r="K541" s="75"/>
      <c r="L541" s="73"/>
      <c r="M541" s="254"/>
      <c r="N541" s="48"/>
      <c r="O541" s="48"/>
      <c r="P541" s="48"/>
      <c r="Q541" s="48"/>
      <c r="R541" s="48"/>
      <c r="S541" s="48"/>
      <c r="T541" s="96"/>
      <c r="AT541" s="24" t="s">
        <v>208</v>
      </c>
      <c r="AU541" s="24" t="s">
        <v>88</v>
      </c>
    </row>
    <row r="542" s="12" customFormat="1">
      <c r="B542" s="255"/>
      <c r="C542" s="256"/>
      <c r="D542" s="252" t="s">
        <v>210</v>
      </c>
      <c r="E542" s="257" t="s">
        <v>34</v>
      </c>
      <c r="F542" s="258" t="s">
        <v>806</v>
      </c>
      <c r="G542" s="256"/>
      <c r="H542" s="259">
        <v>1.02</v>
      </c>
      <c r="I542" s="260"/>
      <c r="J542" s="256"/>
      <c r="K542" s="256"/>
      <c r="L542" s="261"/>
      <c r="M542" s="262"/>
      <c r="N542" s="263"/>
      <c r="O542" s="263"/>
      <c r="P542" s="263"/>
      <c r="Q542" s="263"/>
      <c r="R542" s="263"/>
      <c r="S542" s="263"/>
      <c r="T542" s="264"/>
      <c r="AT542" s="265" t="s">
        <v>210</v>
      </c>
      <c r="AU542" s="265" t="s">
        <v>88</v>
      </c>
      <c r="AV542" s="12" t="s">
        <v>88</v>
      </c>
      <c r="AW542" s="12" t="s">
        <v>41</v>
      </c>
      <c r="AX542" s="12" t="s">
        <v>86</v>
      </c>
      <c r="AY542" s="265" t="s">
        <v>133</v>
      </c>
    </row>
    <row r="543" s="1" customFormat="1" ht="16.5" customHeight="1">
      <c r="B543" s="47"/>
      <c r="C543" s="288" t="s">
        <v>342</v>
      </c>
      <c r="D543" s="288" t="s">
        <v>250</v>
      </c>
      <c r="E543" s="289" t="s">
        <v>807</v>
      </c>
      <c r="F543" s="290" t="s">
        <v>808</v>
      </c>
      <c r="G543" s="291" t="s">
        <v>809</v>
      </c>
      <c r="H543" s="292">
        <v>1</v>
      </c>
      <c r="I543" s="293"/>
      <c r="J543" s="294">
        <f>ROUND(I543*H543,2)</f>
        <v>0</v>
      </c>
      <c r="K543" s="290" t="s">
        <v>34</v>
      </c>
      <c r="L543" s="295"/>
      <c r="M543" s="296" t="s">
        <v>34</v>
      </c>
      <c r="N543" s="297" t="s">
        <v>49</v>
      </c>
      <c r="O543" s="48"/>
      <c r="P543" s="243">
        <f>O543*H543</f>
        <v>0</v>
      </c>
      <c r="Q543" s="243">
        <v>0.025499999999999998</v>
      </c>
      <c r="R543" s="243">
        <f>Q543*H543</f>
        <v>0.025499999999999998</v>
      </c>
      <c r="S543" s="243">
        <v>0</v>
      </c>
      <c r="T543" s="244">
        <f>S543*H543</f>
        <v>0</v>
      </c>
      <c r="AR543" s="24" t="s">
        <v>412</v>
      </c>
      <c r="AT543" s="24" t="s">
        <v>250</v>
      </c>
      <c r="AU543" s="24" t="s">
        <v>88</v>
      </c>
      <c r="AY543" s="24" t="s">
        <v>133</v>
      </c>
      <c r="BE543" s="245">
        <f>IF(N543="základní",J543,0)</f>
        <v>0</v>
      </c>
      <c r="BF543" s="245">
        <f>IF(N543="snížená",J543,0)</f>
        <v>0</v>
      </c>
      <c r="BG543" s="245">
        <f>IF(N543="zákl. přenesená",J543,0)</f>
        <v>0</v>
      </c>
      <c r="BH543" s="245">
        <f>IF(N543="sníž. přenesená",J543,0)</f>
        <v>0</v>
      </c>
      <c r="BI543" s="245">
        <f>IF(N543="nulová",J543,0)</f>
        <v>0</v>
      </c>
      <c r="BJ543" s="24" t="s">
        <v>86</v>
      </c>
      <c r="BK543" s="245">
        <f>ROUND(I543*H543,2)</f>
        <v>0</v>
      </c>
      <c r="BL543" s="24" t="s">
        <v>308</v>
      </c>
      <c r="BM543" s="24" t="s">
        <v>810</v>
      </c>
    </row>
    <row r="544" s="1" customFormat="1" ht="25.5" customHeight="1">
      <c r="B544" s="47"/>
      <c r="C544" s="234" t="s">
        <v>348</v>
      </c>
      <c r="D544" s="234" t="s">
        <v>136</v>
      </c>
      <c r="E544" s="235" t="s">
        <v>811</v>
      </c>
      <c r="F544" s="236" t="s">
        <v>812</v>
      </c>
      <c r="G544" s="237" t="s">
        <v>227</v>
      </c>
      <c r="H544" s="238">
        <v>5</v>
      </c>
      <c r="I544" s="239"/>
      <c r="J544" s="240">
        <f>ROUND(I544*H544,2)</f>
        <v>0</v>
      </c>
      <c r="K544" s="236" t="s">
        <v>139</v>
      </c>
      <c r="L544" s="73"/>
      <c r="M544" s="241" t="s">
        <v>34</v>
      </c>
      <c r="N544" s="242" t="s">
        <v>49</v>
      </c>
      <c r="O544" s="48"/>
      <c r="P544" s="243">
        <f>O544*H544</f>
        <v>0</v>
      </c>
      <c r="Q544" s="243">
        <v>0</v>
      </c>
      <c r="R544" s="243">
        <f>Q544*H544</f>
        <v>0</v>
      </c>
      <c r="S544" s="243">
        <v>0</v>
      </c>
      <c r="T544" s="244">
        <f>S544*H544</f>
        <v>0</v>
      </c>
      <c r="AR544" s="24" t="s">
        <v>308</v>
      </c>
      <c r="AT544" s="24" t="s">
        <v>136</v>
      </c>
      <c r="AU544" s="24" t="s">
        <v>88</v>
      </c>
      <c r="AY544" s="24" t="s">
        <v>133</v>
      </c>
      <c r="BE544" s="245">
        <f>IF(N544="základní",J544,0)</f>
        <v>0</v>
      </c>
      <c r="BF544" s="245">
        <f>IF(N544="snížená",J544,0)</f>
        <v>0</v>
      </c>
      <c r="BG544" s="245">
        <f>IF(N544="zákl. přenesená",J544,0)</f>
        <v>0</v>
      </c>
      <c r="BH544" s="245">
        <f>IF(N544="sníž. přenesená",J544,0)</f>
        <v>0</v>
      </c>
      <c r="BI544" s="245">
        <f>IF(N544="nulová",J544,0)</f>
        <v>0</v>
      </c>
      <c r="BJ544" s="24" t="s">
        <v>86</v>
      </c>
      <c r="BK544" s="245">
        <f>ROUND(I544*H544,2)</f>
        <v>0</v>
      </c>
      <c r="BL544" s="24" t="s">
        <v>308</v>
      </c>
      <c r="BM544" s="24" t="s">
        <v>813</v>
      </c>
    </row>
    <row r="545" s="1" customFormat="1">
      <c r="B545" s="47"/>
      <c r="C545" s="75"/>
      <c r="D545" s="252" t="s">
        <v>208</v>
      </c>
      <c r="E545" s="75"/>
      <c r="F545" s="253" t="s">
        <v>814</v>
      </c>
      <c r="G545" s="75"/>
      <c r="H545" s="75"/>
      <c r="I545" s="204"/>
      <c r="J545" s="75"/>
      <c r="K545" s="75"/>
      <c r="L545" s="73"/>
      <c r="M545" s="254"/>
      <c r="N545" s="48"/>
      <c r="O545" s="48"/>
      <c r="P545" s="48"/>
      <c r="Q545" s="48"/>
      <c r="R545" s="48"/>
      <c r="S545" s="48"/>
      <c r="T545" s="96"/>
      <c r="AT545" s="24" t="s">
        <v>208</v>
      </c>
      <c r="AU545" s="24" t="s">
        <v>88</v>
      </c>
    </row>
    <row r="546" s="12" customFormat="1">
      <c r="B546" s="255"/>
      <c r="C546" s="256"/>
      <c r="D546" s="252" t="s">
        <v>210</v>
      </c>
      <c r="E546" s="257" t="s">
        <v>34</v>
      </c>
      <c r="F546" s="258" t="s">
        <v>815</v>
      </c>
      <c r="G546" s="256"/>
      <c r="H546" s="259">
        <v>3</v>
      </c>
      <c r="I546" s="260"/>
      <c r="J546" s="256"/>
      <c r="K546" s="256"/>
      <c r="L546" s="261"/>
      <c r="M546" s="262"/>
      <c r="N546" s="263"/>
      <c r="O546" s="263"/>
      <c r="P546" s="263"/>
      <c r="Q546" s="263"/>
      <c r="R546" s="263"/>
      <c r="S546" s="263"/>
      <c r="T546" s="264"/>
      <c r="AT546" s="265" t="s">
        <v>210</v>
      </c>
      <c r="AU546" s="265" t="s">
        <v>88</v>
      </c>
      <c r="AV546" s="12" t="s">
        <v>88</v>
      </c>
      <c r="AW546" s="12" t="s">
        <v>41</v>
      </c>
      <c r="AX546" s="12" t="s">
        <v>78</v>
      </c>
      <c r="AY546" s="265" t="s">
        <v>133</v>
      </c>
    </row>
    <row r="547" s="12" customFormat="1">
      <c r="B547" s="255"/>
      <c r="C547" s="256"/>
      <c r="D547" s="252" t="s">
        <v>210</v>
      </c>
      <c r="E547" s="257" t="s">
        <v>34</v>
      </c>
      <c r="F547" s="258" t="s">
        <v>816</v>
      </c>
      <c r="G547" s="256"/>
      <c r="H547" s="259">
        <v>1</v>
      </c>
      <c r="I547" s="260"/>
      <c r="J547" s="256"/>
      <c r="K547" s="256"/>
      <c r="L547" s="261"/>
      <c r="M547" s="262"/>
      <c r="N547" s="263"/>
      <c r="O547" s="263"/>
      <c r="P547" s="263"/>
      <c r="Q547" s="263"/>
      <c r="R547" s="263"/>
      <c r="S547" s="263"/>
      <c r="T547" s="264"/>
      <c r="AT547" s="265" t="s">
        <v>210</v>
      </c>
      <c r="AU547" s="265" t="s">
        <v>88</v>
      </c>
      <c r="AV547" s="12" t="s">
        <v>88</v>
      </c>
      <c r="AW547" s="12" t="s">
        <v>41</v>
      </c>
      <c r="AX547" s="12" t="s">
        <v>78</v>
      </c>
      <c r="AY547" s="265" t="s">
        <v>133</v>
      </c>
    </row>
    <row r="548" s="12" customFormat="1">
      <c r="B548" s="255"/>
      <c r="C548" s="256"/>
      <c r="D548" s="252" t="s">
        <v>210</v>
      </c>
      <c r="E548" s="257" t="s">
        <v>34</v>
      </c>
      <c r="F548" s="258" t="s">
        <v>817</v>
      </c>
      <c r="G548" s="256"/>
      <c r="H548" s="259">
        <v>1</v>
      </c>
      <c r="I548" s="260"/>
      <c r="J548" s="256"/>
      <c r="K548" s="256"/>
      <c r="L548" s="261"/>
      <c r="M548" s="262"/>
      <c r="N548" s="263"/>
      <c r="O548" s="263"/>
      <c r="P548" s="263"/>
      <c r="Q548" s="263"/>
      <c r="R548" s="263"/>
      <c r="S548" s="263"/>
      <c r="T548" s="264"/>
      <c r="AT548" s="265" t="s">
        <v>210</v>
      </c>
      <c r="AU548" s="265" t="s">
        <v>88</v>
      </c>
      <c r="AV548" s="12" t="s">
        <v>88</v>
      </c>
      <c r="AW548" s="12" t="s">
        <v>41</v>
      </c>
      <c r="AX548" s="12" t="s">
        <v>78</v>
      </c>
      <c r="AY548" s="265" t="s">
        <v>133</v>
      </c>
    </row>
    <row r="549" s="13" customFormat="1">
      <c r="B549" s="266"/>
      <c r="C549" s="267"/>
      <c r="D549" s="252" t="s">
        <v>210</v>
      </c>
      <c r="E549" s="268" t="s">
        <v>34</v>
      </c>
      <c r="F549" s="269" t="s">
        <v>218</v>
      </c>
      <c r="G549" s="267"/>
      <c r="H549" s="270">
        <v>5</v>
      </c>
      <c r="I549" s="271"/>
      <c r="J549" s="267"/>
      <c r="K549" s="267"/>
      <c r="L549" s="272"/>
      <c r="M549" s="273"/>
      <c r="N549" s="274"/>
      <c r="O549" s="274"/>
      <c r="P549" s="274"/>
      <c r="Q549" s="274"/>
      <c r="R549" s="274"/>
      <c r="S549" s="274"/>
      <c r="T549" s="275"/>
      <c r="AT549" s="276" t="s">
        <v>210</v>
      </c>
      <c r="AU549" s="276" t="s">
        <v>88</v>
      </c>
      <c r="AV549" s="13" t="s">
        <v>152</v>
      </c>
      <c r="AW549" s="13" t="s">
        <v>41</v>
      </c>
      <c r="AX549" s="13" t="s">
        <v>86</v>
      </c>
      <c r="AY549" s="276" t="s">
        <v>133</v>
      </c>
    </row>
    <row r="550" s="1" customFormat="1" ht="25.5" customHeight="1">
      <c r="B550" s="47"/>
      <c r="C550" s="288" t="s">
        <v>818</v>
      </c>
      <c r="D550" s="288" t="s">
        <v>250</v>
      </c>
      <c r="E550" s="289" t="s">
        <v>819</v>
      </c>
      <c r="F550" s="290" t="s">
        <v>820</v>
      </c>
      <c r="G550" s="291" t="s">
        <v>227</v>
      </c>
      <c r="H550" s="292">
        <v>5</v>
      </c>
      <c r="I550" s="293"/>
      <c r="J550" s="294">
        <f>ROUND(I550*H550,2)</f>
        <v>0</v>
      </c>
      <c r="K550" s="290" t="s">
        <v>34</v>
      </c>
      <c r="L550" s="295"/>
      <c r="M550" s="296" t="s">
        <v>34</v>
      </c>
      <c r="N550" s="297" t="s">
        <v>49</v>
      </c>
      <c r="O550" s="48"/>
      <c r="P550" s="243">
        <f>O550*H550</f>
        <v>0</v>
      </c>
      <c r="Q550" s="243">
        <v>0.037999999999999999</v>
      </c>
      <c r="R550" s="243">
        <f>Q550*H550</f>
        <v>0.19</v>
      </c>
      <c r="S550" s="243">
        <v>0</v>
      </c>
      <c r="T550" s="244">
        <f>S550*H550</f>
        <v>0</v>
      </c>
      <c r="AR550" s="24" t="s">
        <v>412</v>
      </c>
      <c r="AT550" s="24" t="s">
        <v>250</v>
      </c>
      <c r="AU550" s="24" t="s">
        <v>88</v>
      </c>
      <c r="AY550" s="24" t="s">
        <v>133</v>
      </c>
      <c r="BE550" s="245">
        <f>IF(N550="základní",J550,0)</f>
        <v>0</v>
      </c>
      <c r="BF550" s="245">
        <f>IF(N550="snížená",J550,0)</f>
        <v>0</v>
      </c>
      <c r="BG550" s="245">
        <f>IF(N550="zákl. přenesená",J550,0)</f>
        <v>0</v>
      </c>
      <c r="BH550" s="245">
        <f>IF(N550="sníž. přenesená",J550,0)</f>
        <v>0</v>
      </c>
      <c r="BI550" s="245">
        <f>IF(N550="nulová",J550,0)</f>
        <v>0</v>
      </c>
      <c r="BJ550" s="24" t="s">
        <v>86</v>
      </c>
      <c r="BK550" s="245">
        <f>ROUND(I550*H550,2)</f>
        <v>0</v>
      </c>
      <c r="BL550" s="24" t="s">
        <v>308</v>
      </c>
      <c r="BM550" s="24" t="s">
        <v>821</v>
      </c>
    </row>
    <row r="551" s="1" customFormat="1" ht="25.5" customHeight="1">
      <c r="B551" s="47"/>
      <c r="C551" s="234" t="s">
        <v>368</v>
      </c>
      <c r="D551" s="234" t="s">
        <v>136</v>
      </c>
      <c r="E551" s="235" t="s">
        <v>822</v>
      </c>
      <c r="F551" s="236" t="s">
        <v>823</v>
      </c>
      <c r="G551" s="237" t="s">
        <v>227</v>
      </c>
      <c r="H551" s="238">
        <v>1</v>
      </c>
      <c r="I551" s="239"/>
      <c r="J551" s="240">
        <f>ROUND(I551*H551,2)</f>
        <v>0</v>
      </c>
      <c r="K551" s="236" t="s">
        <v>139</v>
      </c>
      <c r="L551" s="73"/>
      <c r="M551" s="241" t="s">
        <v>34</v>
      </c>
      <c r="N551" s="242" t="s">
        <v>49</v>
      </c>
      <c r="O551" s="48"/>
      <c r="P551" s="243">
        <f>O551*H551</f>
        <v>0</v>
      </c>
      <c r="Q551" s="243">
        <v>0</v>
      </c>
      <c r="R551" s="243">
        <f>Q551*H551</f>
        <v>0</v>
      </c>
      <c r="S551" s="243">
        <v>0</v>
      </c>
      <c r="T551" s="244">
        <f>S551*H551</f>
        <v>0</v>
      </c>
      <c r="AR551" s="24" t="s">
        <v>308</v>
      </c>
      <c r="AT551" s="24" t="s">
        <v>136</v>
      </c>
      <c r="AU551" s="24" t="s">
        <v>88</v>
      </c>
      <c r="AY551" s="24" t="s">
        <v>133</v>
      </c>
      <c r="BE551" s="245">
        <f>IF(N551="základní",J551,0)</f>
        <v>0</v>
      </c>
      <c r="BF551" s="245">
        <f>IF(N551="snížená",J551,0)</f>
        <v>0</v>
      </c>
      <c r="BG551" s="245">
        <f>IF(N551="zákl. přenesená",J551,0)</f>
        <v>0</v>
      </c>
      <c r="BH551" s="245">
        <f>IF(N551="sníž. přenesená",J551,0)</f>
        <v>0</v>
      </c>
      <c r="BI551" s="245">
        <f>IF(N551="nulová",J551,0)</f>
        <v>0</v>
      </c>
      <c r="BJ551" s="24" t="s">
        <v>86</v>
      </c>
      <c r="BK551" s="245">
        <f>ROUND(I551*H551,2)</f>
        <v>0</v>
      </c>
      <c r="BL551" s="24" t="s">
        <v>308</v>
      </c>
      <c r="BM551" s="24" t="s">
        <v>824</v>
      </c>
    </row>
    <row r="552" s="1" customFormat="1">
      <c r="B552" s="47"/>
      <c r="C552" s="75"/>
      <c r="D552" s="252" t="s">
        <v>208</v>
      </c>
      <c r="E552" s="75"/>
      <c r="F552" s="253" t="s">
        <v>814</v>
      </c>
      <c r="G552" s="75"/>
      <c r="H552" s="75"/>
      <c r="I552" s="204"/>
      <c r="J552" s="75"/>
      <c r="K552" s="75"/>
      <c r="L552" s="73"/>
      <c r="M552" s="254"/>
      <c r="N552" s="48"/>
      <c r="O552" s="48"/>
      <c r="P552" s="48"/>
      <c r="Q552" s="48"/>
      <c r="R552" s="48"/>
      <c r="S552" s="48"/>
      <c r="T552" s="96"/>
      <c r="AT552" s="24" t="s">
        <v>208</v>
      </c>
      <c r="AU552" s="24" t="s">
        <v>88</v>
      </c>
    </row>
    <row r="553" s="12" customFormat="1">
      <c r="B553" s="255"/>
      <c r="C553" s="256"/>
      <c r="D553" s="252" t="s">
        <v>210</v>
      </c>
      <c r="E553" s="257" t="s">
        <v>34</v>
      </c>
      <c r="F553" s="258" t="s">
        <v>825</v>
      </c>
      <c r="G553" s="256"/>
      <c r="H553" s="259">
        <v>1</v>
      </c>
      <c r="I553" s="260"/>
      <c r="J553" s="256"/>
      <c r="K553" s="256"/>
      <c r="L553" s="261"/>
      <c r="M553" s="262"/>
      <c r="N553" s="263"/>
      <c r="O553" s="263"/>
      <c r="P553" s="263"/>
      <c r="Q553" s="263"/>
      <c r="R553" s="263"/>
      <c r="S553" s="263"/>
      <c r="T553" s="264"/>
      <c r="AT553" s="265" t="s">
        <v>210</v>
      </c>
      <c r="AU553" s="265" t="s">
        <v>88</v>
      </c>
      <c r="AV553" s="12" t="s">
        <v>88</v>
      </c>
      <c r="AW553" s="12" t="s">
        <v>41</v>
      </c>
      <c r="AX553" s="12" t="s">
        <v>86</v>
      </c>
      <c r="AY553" s="265" t="s">
        <v>133</v>
      </c>
    </row>
    <row r="554" s="1" customFormat="1" ht="25.5" customHeight="1">
      <c r="B554" s="47"/>
      <c r="C554" s="288" t="s">
        <v>826</v>
      </c>
      <c r="D554" s="288" t="s">
        <v>250</v>
      </c>
      <c r="E554" s="289" t="s">
        <v>827</v>
      </c>
      <c r="F554" s="290" t="s">
        <v>828</v>
      </c>
      <c r="G554" s="291" t="s">
        <v>227</v>
      </c>
      <c r="H554" s="292">
        <v>1</v>
      </c>
      <c r="I554" s="293"/>
      <c r="J554" s="294">
        <f>ROUND(I554*H554,2)</f>
        <v>0</v>
      </c>
      <c r="K554" s="290" t="s">
        <v>139</v>
      </c>
      <c r="L554" s="295"/>
      <c r="M554" s="296" t="s">
        <v>34</v>
      </c>
      <c r="N554" s="297" t="s">
        <v>49</v>
      </c>
      <c r="O554" s="48"/>
      <c r="P554" s="243">
        <f>O554*H554</f>
        <v>0</v>
      </c>
      <c r="Q554" s="243">
        <v>0.042999999999999997</v>
      </c>
      <c r="R554" s="243">
        <f>Q554*H554</f>
        <v>0.042999999999999997</v>
      </c>
      <c r="S554" s="243">
        <v>0</v>
      </c>
      <c r="T554" s="244">
        <f>S554*H554</f>
        <v>0</v>
      </c>
      <c r="AR554" s="24" t="s">
        <v>412</v>
      </c>
      <c r="AT554" s="24" t="s">
        <v>250</v>
      </c>
      <c r="AU554" s="24" t="s">
        <v>88</v>
      </c>
      <c r="AY554" s="24" t="s">
        <v>133</v>
      </c>
      <c r="BE554" s="245">
        <f>IF(N554="základní",J554,0)</f>
        <v>0</v>
      </c>
      <c r="BF554" s="245">
        <f>IF(N554="snížená",J554,0)</f>
        <v>0</v>
      </c>
      <c r="BG554" s="245">
        <f>IF(N554="zákl. přenesená",J554,0)</f>
        <v>0</v>
      </c>
      <c r="BH554" s="245">
        <f>IF(N554="sníž. přenesená",J554,0)</f>
        <v>0</v>
      </c>
      <c r="BI554" s="245">
        <f>IF(N554="nulová",J554,0)</f>
        <v>0</v>
      </c>
      <c r="BJ554" s="24" t="s">
        <v>86</v>
      </c>
      <c r="BK554" s="245">
        <f>ROUND(I554*H554,2)</f>
        <v>0</v>
      </c>
      <c r="BL554" s="24" t="s">
        <v>308</v>
      </c>
      <c r="BM554" s="24" t="s">
        <v>829</v>
      </c>
    </row>
    <row r="555" s="1" customFormat="1" ht="16.5" customHeight="1">
      <c r="B555" s="47"/>
      <c r="C555" s="234" t="s">
        <v>830</v>
      </c>
      <c r="D555" s="234" t="s">
        <v>136</v>
      </c>
      <c r="E555" s="235" t="s">
        <v>831</v>
      </c>
      <c r="F555" s="236" t="s">
        <v>832</v>
      </c>
      <c r="G555" s="237" t="s">
        <v>227</v>
      </c>
      <c r="H555" s="238">
        <v>10</v>
      </c>
      <c r="I555" s="239"/>
      <c r="J555" s="240">
        <f>ROUND(I555*H555,2)</f>
        <v>0</v>
      </c>
      <c r="K555" s="236" t="s">
        <v>139</v>
      </c>
      <c r="L555" s="73"/>
      <c r="M555" s="241" t="s">
        <v>34</v>
      </c>
      <c r="N555" s="242" t="s">
        <v>49</v>
      </c>
      <c r="O555" s="48"/>
      <c r="P555" s="243">
        <f>O555*H555</f>
        <v>0</v>
      </c>
      <c r="Q555" s="243">
        <v>0</v>
      </c>
      <c r="R555" s="243">
        <f>Q555*H555</f>
        <v>0</v>
      </c>
      <c r="S555" s="243">
        <v>0</v>
      </c>
      <c r="T555" s="244">
        <f>S555*H555</f>
        <v>0</v>
      </c>
      <c r="AR555" s="24" t="s">
        <v>308</v>
      </c>
      <c r="AT555" s="24" t="s">
        <v>136</v>
      </c>
      <c r="AU555" s="24" t="s">
        <v>88</v>
      </c>
      <c r="AY555" s="24" t="s">
        <v>133</v>
      </c>
      <c r="BE555" s="245">
        <f>IF(N555="základní",J555,0)</f>
        <v>0</v>
      </c>
      <c r="BF555" s="245">
        <f>IF(N555="snížená",J555,0)</f>
        <v>0</v>
      </c>
      <c r="BG555" s="245">
        <f>IF(N555="zákl. přenesená",J555,0)</f>
        <v>0</v>
      </c>
      <c r="BH555" s="245">
        <f>IF(N555="sníž. přenesená",J555,0)</f>
        <v>0</v>
      </c>
      <c r="BI555" s="245">
        <f>IF(N555="nulová",J555,0)</f>
        <v>0</v>
      </c>
      <c r="BJ555" s="24" t="s">
        <v>86</v>
      </c>
      <c r="BK555" s="245">
        <f>ROUND(I555*H555,2)</f>
        <v>0</v>
      </c>
      <c r="BL555" s="24" t="s">
        <v>308</v>
      </c>
      <c r="BM555" s="24" t="s">
        <v>833</v>
      </c>
    </row>
    <row r="556" s="1" customFormat="1">
      <c r="B556" s="47"/>
      <c r="C556" s="75"/>
      <c r="D556" s="252" t="s">
        <v>208</v>
      </c>
      <c r="E556" s="75"/>
      <c r="F556" s="253" t="s">
        <v>834</v>
      </c>
      <c r="G556" s="75"/>
      <c r="H556" s="75"/>
      <c r="I556" s="204"/>
      <c r="J556" s="75"/>
      <c r="K556" s="75"/>
      <c r="L556" s="73"/>
      <c r="M556" s="254"/>
      <c r="N556" s="48"/>
      <c r="O556" s="48"/>
      <c r="P556" s="48"/>
      <c r="Q556" s="48"/>
      <c r="R556" s="48"/>
      <c r="S556" s="48"/>
      <c r="T556" s="96"/>
      <c r="AT556" s="24" t="s">
        <v>208</v>
      </c>
      <c r="AU556" s="24" t="s">
        <v>88</v>
      </c>
    </row>
    <row r="557" s="12" customFormat="1">
      <c r="B557" s="255"/>
      <c r="C557" s="256"/>
      <c r="D557" s="252" t="s">
        <v>210</v>
      </c>
      <c r="E557" s="257" t="s">
        <v>34</v>
      </c>
      <c r="F557" s="258" t="s">
        <v>835</v>
      </c>
      <c r="G557" s="256"/>
      <c r="H557" s="259">
        <v>10</v>
      </c>
      <c r="I557" s="260"/>
      <c r="J557" s="256"/>
      <c r="K557" s="256"/>
      <c r="L557" s="261"/>
      <c r="M557" s="262"/>
      <c r="N557" s="263"/>
      <c r="O557" s="263"/>
      <c r="P557" s="263"/>
      <c r="Q557" s="263"/>
      <c r="R557" s="263"/>
      <c r="S557" s="263"/>
      <c r="T557" s="264"/>
      <c r="AT557" s="265" t="s">
        <v>210</v>
      </c>
      <c r="AU557" s="265" t="s">
        <v>88</v>
      </c>
      <c r="AV557" s="12" t="s">
        <v>88</v>
      </c>
      <c r="AW557" s="12" t="s">
        <v>41</v>
      </c>
      <c r="AX557" s="12" t="s">
        <v>86</v>
      </c>
      <c r="AY557" s="265" t="s">
        <v>133</v>
      </c>
    </row>
    <row r="558" s="1" customFormat="1" ht="16.5" customHeight="1">
      <c r="B558" s="47"/>
      <c r="C558" s="288" t="s">
        <v>836</v>
      </c>
      <c r="D558" s="288" t="s">
        <v>250</v>
      </c>
      <c r="E558" s="289" t="s">
        <v>837</v>
      </c>
      <c r="F558" s="290" t="s">
        <v>838</v>
      </c>
      <c r="G558" s="291" t="s">
        <v>227</v>
      </c>
      <c r="H558" s="292">
        <v>10</v>
      </c>
      <c r="I558" s="293"/>
      <c r="J558" s="294">
        <f>ROUND(I558*H558,2)</f>
        <v>0</v>
      </c>
      <c r="K558" s="290" t="s">
        <v>139</v>
      </c>
      <c r="L558" s="295"/>
      <c r="M558" s="296" t="s">
        <v>34</v>
      </c>
      <c r="N558" s="297" t="s">
        <v>49</v>
      </c>
      <c r="O558" s="48"/>
      <c r="P558" s="243">
        <f>O558*H558</f>
        <v>0</v>
      </c>
      <c r="Q558" s="243">
        <v>0.0032000000000000002</v>
      </c>
      <c r="R558" s="243">
        <f>Q558*H558</f>
        <v>0.032000000000000001</v>
      </c>
      <c r="S558" s="243">
        <v>0</v>
      </c>
      <c r="T558" s="244">
        <f>S558*H558</f>
        <v>0</v>
      </c>
      <c r="AR558" s="24" t="s">
        <v>412</v>
      </c>
      <c r="AT558" s="24" t="s">
        <v>250</v>
      </c>
      <c r="AU558" s="24" t="s">
        <v>88</v>
      </c>
      <c r="AY558" s="24" t="s">
        <v>133</v>
      </c>
      <c r="BE558" s="245">
        <f>IF(N558="základní",J558,0)</f>
        <v>0</v>
      </c>
      <c r="BF558" s="245">
        <f>IF(N558="snížená",J558,0)</f>
        <v>0</v>
      </c>
      <c r="BG558" s="245">
        <f>IF(N558="zákl. přenesená",J558,0)</f>
        <v>0</v>
      </c>
      <c r="BH558" s="245">
        <f>IF(N558="sníž. přenesená",J558,0)</f>
        <v>0</v>
      </c>
      <c r="BI558" s="245">
        <f>IF(N558="nulová",J558,0)</f>
        <v>0</v>
      </c>
      <c r="BJ558" s="24" t="s">
        <v>86</v>
      </c>
      <c r="BK558" s="245">
        <f>ROUND(I558*H558,2)</f>
        <v>0</v>
      </c>
      <c r="BL558" s="24" t="s">
        <v>308</v>
      </c>
      <c r="BM558" s="24" t="s">
        <v>839</v>
      </c>
    </row>
    <row r="559" s="1" customFormat="1" ht="38.25" customHeight="1">
      <c r="B559" s="47"/>
      <c r="C559" s="234" t="s">
        <v>840</v>
      </c>
      <c r="D559" s="234" t="s">
        <v>136</v>
      </c>
      <c r="E559" s="235" t="s">
        <v>841</v>
      </c>
      <c r="F559" s="236" t="s">
        <v>842</v>
      </c>
      <c r="G559" s="237" t="s">
        <v>227</v>
      </c>
      <c r="H559" s="238">
        <v>1</v>
      </c>
      <c r="I559" s="239"/>
      <c r="J559" s="240">
        <f>ROUND(I559*H559,2)</f>
        <v>0</v>
      </c>
      <c r="K559" s="236" t="s">
        <v>139</v>
      </c>
      <c r="L559" s="73"/>
      <c r="M559" s="241" t="s">
        <v>34</v>
      </c>
      <c r="N559" s="242" t="s">
        <v>49</v>
      </c>
      <c r="O559" s="48"/>
      <c r="P559" s="243">
        <f>O559*H559</f>
        <v>0</v>
      </c>
      <c r="Q559" s="243">
        <v>0.00025999999999999998</v>
      </c>
      <c r="R559" s="243">
        <f>Q559*H559</f>
        <v>0.00025999999999999998</v>
      </c>
      <c r="S559" s="243">
        <v>0</v>
      </c>
      <c r="T559" s="244">
        <f>S559*H559</f>
        <v>0</v>
      </c>
      <c r="AR559" s="24" t="s">
        <v>308</v>
      </c>
      <c r="AT559" s="24" t="s">
        <v>136</v>
      </c>
      <c r="AU559" s="24" t="s">
        <v>88</v>
      </c>
      <c r="AY559" s="24" t="s">
        <v>133</v>
      </c>
      <c r="BE559" s="245">
        <f>IF(N559="základní",J559,0)</f>
        <v>0</v>
      </c>
      <c r="BF559" s="245">
        <f>IF(N559="snížená",J559,0)</f>
        <v>0</v>
      </c>
      <c r="BG559" s="245">
        <f>IF(N559="zákl. přenesená",J559,0)</f>
        <v>0</v>
      </c>
      <c r="BH559" s="245">
        <f>IF(N559="sníž. přenesená",J559,0)</f>
        <v>0</v>
      </c>
      <c r="BI559" s="245">
        <f>IF(N559="nulová",J559,0)</f>
        <v>0</v>
      </c>
      <c r="BJ559" s="24" t="s">
        <v>86</v>
      </c>
      <c r="BK559" s="245">
        <f>ROUND(I559*H559,2)</f>
        <v>0</v>
      </c>
      <c r="BL559" s="24" t="s">
        <v>308</v>
      </c>
      <c r="BM559" s="24" t="s">
        <v>843</v>
      </c>
    </row>
    <row r="560" s="1" customFormat="1">
      <c r="B560" s="47"/>
      <c r="C560" s="75"/>
      <c r="D560" s="252" t="s">
        <v>208</v>
      </c>
      <c r="E560" s="75"/>
      <c r="F560" s="253" t="s">
        <v>844</v>
      </c>
      <c r="G560" s="75"/>
      <c r="H560" s="75"/>
      <c r="I560" s="204"/>
      <c r="J560" s="75"/>
      <c r="K560" s="75"/>
      <c r="L560" s="73"/>
      <c r="M560" s="254"/>
      <c r="N560" s="48"/>
      <c r="O560" s="48"/>
      <c r="P560" s="48"/>
      <c r="Q560" s="48"/>
      <c r="R560" s="48"/>
      <c r="S560" s="48"/>
      <c r="T560" s="96"/>
      <c r="AT560" s="24" t="s">
        <v>208</v>
      </c>
      <c r="AU560" s="24" t="s">
        <v>88</v>
      </c>
    </row>
    <row r="561" s="12" customFormat="1">
      <c r="B561" s="255"/>
      <c r="C561" s="256"/>
      <c r="D561" s="252" t="s">
        <v>210</v>
      </c>
      <c r="E561" s="257" t="s">
        <v>34</v>
      </c>
      <c r="F561" s="258" t="s">
        <v>845</v>
      </c>
      <c r="G561" s="256"/>
      <c r="H561" s="259">
        <v>1</v>
      </c>
      <c r="I561" s="260"/>
      <c r="J561" s="256"/>
      <c r="K561" s="256"/>
      <c r="L561" s="261"/>
      <c r="M561" s="262"/>
      <c r="N561" s="263"/>
      <c r="O561" s="263"/>
      <c r="P561" s="263"/>
      <c r="Q561" s="263"/>
      <c r="R561" s="263"/>
      <c r="S561" s="263"/>
      <c r="T561" s="264"/>
      <c r="AT561" s="265" t="s">
        <v>210</v>
      </c>
      <c r="AU561" s="265" t="s">
        <v>88</v>
      </c>
      <c r="AV561" s="12" t="s">
        <v>88</v>
      </c>
      <c r="AW561" s="12" t="s">
        <v>41</v>
      </c>
      <c r="AX561" s="12" t="s">
        <v>86</v>
      </c>
      <c r="AY561" s="265" t="s">
        <v>133</v>
      </c>
    </row>
    <row r="562" s="1" customFormat="1" ht="16.5" customHeight="1">
      <c r="B562" s="47"/>
      <c r="C562" s="288" t="s">
        <v>846</v>
      </c>
      <c r="D562" s="288" t="s">
        <v>250</v>
      </c>
      <c r="E562" s="289" t="s">
        <v>847</v>
      </c>
      <c r="F562" s="290" t="s">
        <v>848</v>
      </c>
      <c r="G562" s="291" t="s">
        <v>227</v>
      </c>
      <c r="H562" s="292">
        <v>1</v>
      </c>
      <c r="I562" s="293"/>
      <c r="J562" s="294">
        <f>ROUND(I562*H562,2)</f>
        <v>0</v>
      </c>
      <c r="K562" s="290" t="s">
        <v>139</v>
      </c>
      <c r="L562" s="295"/>
      <c r="M562" s="296" t="s">
        <v>34</v>
      </c>
      <c r="N562" s="297" t="s">
        <v>49</v>
      </c>
      <c r="O562" s="48"/>
      <c r="P562" s="243">
        <f>O562*H562</f>
        <v>0</v>
      </c>
      <c r="Q562" s="243">
        <v>0.042599999999999999</v>
      </c>
      <c r="R562" s="243">
        <f>Q562*H562</f>
        <v>0.042599999999999999</v>
      </c>
      <c r="S562" s="243">
        <v>0</v>
      </c>
      <c r="T562" s="244">
        <f>S562*H562</f>
        <v>0</v>
      </c>
      <c r="AR562" s="24" t="s">
        <v>412</v>
      </c>
      <c r="AT562" s="24" t="s">
        <v>250</v>
      </c>
      <c r="AU562" s="24" t="s">
        <v>88</v>
      </c>
      <c r="AY562" s="24" t="s">
        <v>133</v>
      </c>
      <c r="BE562" s="245">
        <f>IF(N562="základní",J562,0)</f>
        <v>0</v>
      </c>
      <c r="BF562" s="245">
        <f>IF(N562="snížená",J562,0)</f>
        <v>0</v>
      </c>
      <c r="BG562" s="245">
        <f>IF(N562="zákl. přenesená",J562,0)</f>
        <v>0</v>
      </c>
      <c r="BH562" s="245">
        <f>IF(N562="sníž. přenesená",J562,0)</f>
        <v>0</v>
      </c>
      <c r="BI562" s="245">
        <f>IF(N562="nulová",J562,0)</f>
        <v>0</v>
      </c>
      <c r="BJ562" s="24" t="s">
        <v>86</v>
      </c>
      <c r="BK562" s="245">
        <f>ROUND(I562*H562,2)</f>
        <v>0</v>
      </c>
      <c r="BL562" s="24" t="s">
        <v>308</v>
      </c>
      <c r="BM562" s="24" t="s">
        <v>849</v>
      </c>
    </row>
    <row r="563" s="1" customFormat="1" ht="25.5" customHeight="1">
      <c r="B563" s="47"/>
      <c r="C563" s="234" t="s">
        <v>850</v>
      </c>
      <c r="D563" s="234" t="s">
        <v>136</v>
      </c>
      <c r="E563" s="235" t="s">
        <v>851</v>
      </c>
      <c r="F563" s="236" t="s">
        <v>852</v>
      </c>
      <c r="G563" s="237" t="s">
        <v>227</v>
      </c>
      <c r="H563" s="238">
        <v>6</v>
      </c>
      <c r="I563" s="239"/>
      <c r="J563" s="240">
        <f>ROUND(I563*H563,2)</f>
        <v>0</v>
      </c>
      <c r="K563" s="236" t="s">
        <v>139</v>
      </c>
      <c r="L563" s="73"/>
      <c r="M563" s="241" t="s">
        <v>34</v>
      </c>
      <c r="N563" s="242" t="s">
        <v>49</v>
      </c>
      <c r="O563" s="48"/>
      <c r="P563" s="243">
        <f>O563*H563</f>
        <v>0</v>
      </c>
      <c r="Q563" s="243">
        <v>0.00040999999999999999</v>
      </c>
      <c r="R563" s="243">
        <f>Q563*H563</f>
        <v>0.0024599999999999999</v>
      </c>
      <c r="S563" s="243">
        <v>0</v>
      </c>
      <c r="T563" s="244">
        <f>S563*H563</f>
        <v>0</v>
      </c>
      <c r="AR563" s="24" t="s">
        <v>308</v>
      </c>
      <c r="AT563" s="24" t="s">
        <v>136</v>
      </c>
      <c r="AU563" s="24" t="s">
        <v>88</v>
      </c>
      <c r="AY563" s="24" t="s">
        <v>133</v>
      </c>
      <c r="BE563" s="245">
        <f>IF(N563="základní",J563,0)</f>
        <v>0</v>
      </c>
      <c r="BF563" s="245">
        <f>IF(N563="snížená",J563,0)</f>
        <v>0</v>
      </c>
      <c r="BG563" s="245">
        <f>IF(N563="zákl. přenesená",J563,0)</f>
        <v>0</v>
      </c>
      <c r="BH563" s="245">
        <f>IF(N563="sníž. přenesená",J563,0)</f>
        <v>0</v>
      </c>
      <c r="BI563" s="245">
        <f>IF(N563="nulová",J563,0)</f>
        <v>0</v>
      </c>
      <c r="BJ563" s="24" t="s">
        <v>86</v>
      </c>
      <c r="BK563" s="245">
        <f>ROUND(I563*H563,2)</f>
        <v>0</v>
      </c>
      <c r="BL563" s="24" t="s">
        <v>308</v>
      </c>
      <c r="BM563" s="24" t="s">
        <v>853</v>
      </c>
    </row>
    <row r="564" s="1" customFormat="1">
      <c r="B564" s="47"/>
      <c r="C564" s="75"/>
      <c r="D564" s="252" t="s">
        <v>208</v>
      </c>
      <c r="E564" s="75"/>
      <c r="F564" s="253" t="s">
        <v>854</v>
      </c>
      <c r="G564" s="75"/>
      <c r="H564" s="75"/>
      <c r="I564" s="204"/>
      <c r="J564" s="75"/>
      <c r="K564" s="75"/>
      <c r="L564" s="73"/>
      <c r="M564" s="254"/>
      <c r="N564" s="48"/>
      <c r="O564" s="48"/>
      <c r="P564" s="48"/>
      <c r="Q564" s="48"/>
      <c r="R564" s="48"/>
      <c r="S564" s="48"/>
      <c r="T564" s="96"/>
      <c r="AT564" s="24" t="s">
        <v>208</v>
      </c>
      <c r="AU564" s="24" t="s">
        <v>88</v>
      </c>
    </row>
    <row r="565" s="12" customFormat="1">
      <c r="B565" s="255"/>
      <c r="C565" s="256"/>
      <c r="D565" s="252" t="s">
        <v>210</v>
      </c>
      <c r="E565" s="257" t="s">
        <v>34</v>
      </c>
      <c r="F565" s="258" t="s">
        <v>825</v>
      </c>
      <c r="G565" s="256"/>
      <c r="H565" s="259">
        <v>1</v>
      </c>
      <c r="I565" s="260"/>
      <c r="J565" s="256"/>
      <c r="K565" s="256"/>
      <c r="L565" s="261"/>
      <c r="M565" s="262"/>
      <c r="N565" s="263"/>
      <c r="O565" s="263"/>
      <c r="P565" s="263"/>
      <c r="Q565" s="263"/>
      <c r="R565" s="263"/>
      <c r="S565" s="263"/>
      <c r="T565" s="264"/>
      <c r="AT565" s="265" t="s">
        <v>210</v>
      </c>
      <c r="AU565" s="265" t="s">
        <v>88</v>
      </c>
      <c r="AV565" s="12" t="s">
        <v>88</v>
      </c>
      <c r="AW565" s="12" t="s">
        <v>41</v>
      </c>
      <c r="AX565" s="12" t="s">
        <v>78</v>
      </c>
      <c r="AY565" s="265" t="s">
        <v>133</v>
      </c>
    </row>
    <row r="566" s="12" customFormat="1">
      <c r="B566" s="255"/>
      <c r="C566" s="256"/>
      <c r="D566" s="252" t="s">
        <v>210</v>
      </c>
      <c r="E566" s="257" t="s">
        <v>34</v>
      </c>
      <c r="F566" s="258" t="s">
        <v>815</v>
      </c>
      <c r="G566" s="256"/>
      <c r="H566" s="259">
        <v>3</v>
      </c>
      <c r="I566" s="260"/>
      <c r="J566" s="256"/>
      <c r="K566" s="256"/>
      <c r="L566" s="261"/>
      <c r="M566" s="262"/>
      <c r="N566" s="263"/>
      <c r="O566" s="263"/>
      <c r="P566" s="263"/>
      <c r="Q566" s="263"/>
      <c r="R566" s="263"/>
      <c r="S566" s="263"/>
      <c r="T566" s="264"/>
      <c r="AT566" s="265" t="s">
        <v>210</v>
      </c>
      <c r="AU566" s="265" t="s">
        <v>88</v>
      </c>
      <c r="AV566" s="12" t="s">
        <v>88</v>
      </c>
      <c r="AW566" s="12" t="s">
        <v>41</v>
      </c>
      <c r="AX566" s="12" t="s">
        <v>78</v>
      </c>
      <c r="AY566" s="265" t="s">
        <v>133</v>
      </c>
    </row>
    <row r="567" s="12" customFormat="1">
      <c r="B567" s="255"/>
      <c r="C567" s="256"/>
      <c r="D567" s="252" t="s">
        <v>210</v>
      </c>
      <c r="E567" s="257" t="s">
        <v>34</v>
      </c>
      <c r="F567" s="258" t="s">
        <v>816</v>
      </c>
      <c r="G567" s="256"/>
      <c r="H567" s="259">
        <v>1</v>
      </c>
      <c r="I567" s="260"/>
      <c r="J567" s="256"/>
      <c r="K567" s="256"/>
      <c r="L567" s="261"/>
      <c r="M567" s="262"/>
      <c r="N567" s="263"/>
      <c r="O567" s="263"/>
      <c r="P567" s="263"/>
      <c r="Q567" s="263"/>
      <c r="R567" s="263"/>
      <c r="S567" s="263"/>
      <c r="T567" s="264"/>
      <c r="AT567" s="265" t="s">
        <v>210</v>
      </c>
      <c r="AU567" s="265" t="s">
        <v>88</v>
      </c>
      <c r="AV567" s="12" t="s">
        <v>88</v>
      </c>
      <c r="AW567" s="12" t="s">
        <v>41</v>
      </c>
      <c r="AX567" s="12" t="s">
        <v>78</v>
      </c>
      <c r="AY567" s="265" t="s">
        <v>133</v>
      </c>
    </row>
    <row r="568" s="12" customFormat="1">
      <c r="B568" s="255"/>
      <c r="C568" s="256"/>
      <c r="D568" s="252" t="s">
        <v>210</v>
      </c>
      <c r="E568" s="257" t="s">
        <v>34</v>
      </c>
      <c r="F568" s="258" t="s">
        <v>817</v>
      </c>
      <c r="G568" s="256"/>
      <c r="H568" s="259">
        <v>1</v>
      </c>
      <c r="I568" s="260"/>
      <c r="J568" s="256"/>
      <c r="K568" s="256"/>
      <c r="L568" s="261"/>
      <c r="M568" s="262"/>
      <c r="N568" s="263"/>
      <c r="O568" s="263"/>
      <c r="P568" s="263"/>
      <c r="Q568" s="263"/>
      <c r="R568" s="263"/>
      <c r="S568" s="263"/>
      <c r="T568" s="264"/>
      <c r="AT568" s="265" t="s">
        <v>210</v>
      </c>
      <c r="AU568" s="265" t="s">
        <v>88</v>
      </c>
      <c r="AV568" s="12" t="s">
        <v>88</v>
      </c>
      <c r="AW568" s="12" t="s">
        <v>41</v>
      </c>
      <c r="AX568" s="12" t="s">
        <v>78</v>
      </c>
      <c r="AY568" s="265" t="s">
        <v>133</v>
      </c>
    </row>
    <row r="569" s="13" customFormat="1">
      <c r="B569" s="266"/>
      <c r="C569" s="267"/>
      <c r="D569" s="252" t="s">
        <v>210</v>
      </c>
      <c r="E569" s="268" t="s">
        <v>34</v>
      </c>
      <c r="F569" s="269" t="s">
        <v>218</v>
      </c>
      <c r="G569" s="267"/>
      <c r="H569" s="270">
        <v>6</v>
      </c>
      <c r="I569" s="271"/>
      <c r="J569" s="267"/>
      <c r="K569" s="267"/>
      <c r="L569" s="272"/>
      <c r="M569" s="273"/>
      <c r="N569" s="274"/>
      <c r="O569" s="274"/>
      <c r="P569" s="274"/>
      <c r="Q569" s="274"/>
      <c r="R569" s="274"/>
      <c r="S569" s="274"/>
      <c r="T569" s="275"/>
      <c r="AT569" s="276" t="s">
        <v>210</v>
      </c>
      <c r="AU569" s="276" t="s">
        <v>88</v>
      </c>
      <c r="AV569" s="13" t="s">
        <v>152</v>
      </c>
      <c r="AW569" s="13" t="s">
        <v>41</v>
      </c>
      <c r="AX569" s="13" t="s">
        <v>86</v>
      </c>
      <c r="AY569" s="276" t="s">
        <v>133</v>
      </c>
    </row>
    <row r="570" s="1" customFormat="1" ht="25.5" customHeight="1">
      <c r="B570" s="47"/>
      <c r="C570" s="288" t="s">
        <v>855</v>
      </c>
      <c r="D570" s="288" t="s">
        <v>250</v>
      </c>
      <c r="E570" s="289" t="s">
        <v>856</v>
      </c>
      <c r="F570" s="290" t="s">
        <v>857</v>
      </c>
      <c r="G570" s="291" t="s">
        <v>227</v>
      </c>
      <c r="H570" s="292">
        <v>6</v>
      </c>
      <c r="I570" s="293"/>
      <c r="J570" s="294">
        <f>ROUND(I570*H570,2)</f>
        <v>0</v>
      </c>
      <c r="K570" s="290" t="s">
        <v>139</v>
      </c>
      <c r="L570" s="295"/>
      <c r="M570" s="296" t="s">
        <v>34</v>
      </c>
      <c r="N570" s="297" t="s">
        <v>49</v>
      </c>
      <c r="O570" s="48"/>
      <c r="P570" s="243">
        <f>O570*H570</f>
        <v>0</v>
      </c>
      <c r="Q570" s="243">
        <v>0.027</v>
      </c>
      <c r="R570" s="243">
        <f>Q570*H570</f>
        <v>0.16200000000000001</v>
      </c>
      <c r="S570" s="243">
        <v>0</v>
      </c>
      <c r="T570" s="244">
        <f>S570*H570</f>
        <v>0</v>
      </c>
      <c r="AR570" s="24" t="s">
        <v>412</v>
      </c>
      <c r="AT570" s="24" t="s">
        <v>250</v>
      </c>
      <c r="AU570" s="24" t="s">
        <v>88</v>
      </c>
      <c r="AY570" s="24" t="s">
        <v>133</v>
      </c>
      <c r="BE570" s="245">
        <f>IF(N570="základní",J570,0)</f>
        <v>0</v>
      </c>
      <c r="BF570" s="245">
        <f>IF(N570="snížená",J570,0)</f>
        <v>0</v>
      </c>
      <c r="BG570" s="245">
        <f>IF(N570="zákl. přenesená",J570,0)</f>
        <v>0</v>
      </c>
      <c r="BH570" s="245">
        <f>IF(N570="sníž. přenesená",J570,0)</f>
        <v>0</v>
      </c>
      <c r="BI570" s="245">
        <f>IF(N570="nulová",J570,0)</f>
        <v>0</v>
      </c>
      <c r="BJ570" s="24" t="s">
        <v>86</v>
      </c>
      <c r="BK570" s="245">
        <f>ROUND(I570*H570,2)</f>
        <v>0</v>
      </c>
      <c r="BL570" s="24" t="s">
        <v>308</v>
      </c>
      <c r="BM570" s="24" t="s">
        <v>858</v>
      </c>
    </row>
    <row r="571" s="1" customFormat="1" ht="25.5" customHeight="1">
      <c r="B571" s="47"/>
      <c r="C571" s="234" t="s">
        <v>859</v>
      </c>
      <c r="D571" s="234" t="s">
        <v>136</v>
      </c>
      <c r="E571" s="235" t="s">
        <v>860</v>
      </c>
      <c r="F571" s="236" t="s">
        <v>861</v>
      </c>
      <c r="G571" s="237" t="s">
        <v>227</v>
      </c>
      <c r="H571" s="238">
        <v>2.8500000000000001</v>
      </c>
      <c r="I571" s="239"/>
      <c r="J571" s="240">
        <f>ROUND(I571*H571,2)</f>
        <v>0</v>
      </c>
      <c r="K571" s="236" t="s">
        <v>139</v>
      </c>
      <c r="L571" s="73"/>
      <c r="M571" s="241" t="s">
        <v>34</v>
      </c>
      <c r="N571" s="242" t="s">
        <v>49</v>
      </c>
      <c r="O571" s="48"/>
      <c r="P571" s="243">
        <f>O571*H571</f>
        <v>0</v>
      </c>
      <c r="Q571" s="243">
        <v>0</v>
      </c>
      <c r="R571" s="243">
        <f>Q571*H571</f>
        <v>0</v>
      </c>
      <c r="S571" s="243">
        <v>0</v>
      </c>
      <c r="T571" s="244">
        <f>S571*H571</f>
        <v>0</v>
      </c>
      <c r="AR571" s="24" t="s">
        <v>308</v>
      </c>
      <c r="AT571" s="24" t="s">
        <v>136</v>
      </c>
      <c r="AU571" s="24" t="s">
        <v>88</v>
      </c>
      <c r="AY571" s="24" t="s">
        <v>133</v>
      </c>
      <c r="BE571" s="245">
        <f>IF(N571="základní",J571,0)</f>
        <v>0</v>
      </c>
      <c r="BF571" s="245">
        <f>IF(N571="snížená",J571,0)</f>
        <v>0</v>
      </c>
      <c r="BG571" s="245">
        <f>IF(N571="zákl. přenesená",J571,0)</f>
        <v>0</v>
      </c>
      <c r="BH571" s="245">
        <f>IF(N571="sníž. přenesená",J571,0)</f>
        <v>0</v>
      </c>
      <c r="BI571" s="245">
        <f>IF(N571="nulová",J571,0)</f>
        <v>0</v>
      </c>
      <c r="BJ571" s="24" t="s">
        <v>86</v>
      </c>
      <c r="BK571" s="245">
        <f>ROUND(I571*H571,2)</f>
        <v>0</v>
      </c>
      <c r="BL571" s="24" t="s">
        <v>308</v>
      </c>
      <c r="BM571" s="24" t="s">
        <v>862</v>
      </c>
    </row>
    <row r="572" s="1" customFormat="1">
      <c r="B572" s="47"/>
      <c r="C572" s="75"/>
      <c r="D572" s="252" t="s">
        <v>208</v>
      </c>
      <c r="E572" s="75"/>
      <c r="F572" s="253" t="s">
        <v>863</v>
      </c>
      <c r="G572" s="75"/>
      <c r="H572" s="75"/>
      <c r="I572" s="204"/>
      <c r="J572" s="75"/>
      <c r="K572" s="75"/>
      <c r="L572" s="73"/>
      <c r="M572" s="254"/>
      <c r="N572" s="48"/>
      <c r="O572" s="48"/>
      <c r="P572" s="48"/>
      <c r="Q572" s="48"/>
      <c r="R572" s="48"/>
      <c r="S572" s="48"/>
      <c r="T572" s="96"/>
      <c r="AT572" s="24" t="s">
        <v>208</v>
      </c>
      <c r="AU572" s="24" t="s">
        <v>88</v>
      </c>
    </row>
    <row r="573" s="12" customFormat="1">
      <c r="B573" s="255"/>
      <c r="C573" s="256"/>
      <c r="D573" s="252" t="s">
        <v>210</v>
      </c>
      <c r="E573" s="257" t="s">
        <v>34</v>
      </c>
      <c r="F573" s="258" t="s">
        <v>864</v>
      </c>
      <c r="G573" s="256"/>
      <c r="H573" s="259">
        <v>1.25</v>
      </c>
      <c r="I573" s="260"/>
      <c r="J573" s="256"/>
      <c r="K573" s="256"/>
      <c r="L573" s="261"/>
      <c r="M573" s="262"/>
      <c r="N573" s="263"/>
      <c r="O573" s="263"/>
      <c r="P573" s="263"/>
      <c r="Q573" s="263"/>
      <c r="R573" s="263"/>
      <c r="S573" s="263"/>
      <c r="T573" s="264"/>
      <c r="AT573" s="265" t="s">
        <v>210</v>
      </c>
      <c r="AU573" s="265" t="s">
        <v>88</v>
      </c>
      <c r="AV573" s="12" t="s">
        <v>88</v>
      </c>
      <c r="AW573" s="12" t="s">
        <v>41</v>
      </c>
      <c r="AX573" s="12" t="s">
        <v>78</v>
      </c>
      <c r="AY573" s="265" t="s">
        <v>133</v>
      </c>
    </row>
    <row r="574" s="12" customFormat="1">
      <c r="B574" s="255"/>
      <c r="C574" s="256"/>
      <c r="D574" s="252" t="s">
        <v>210</v>
      </c>
      <c r="E574" s="257" t="s">
        <v>34</v>
      </c>
      <c r="F574" s="258" t="s">
        <v>865</v>
      </c>
      <c r="G574" s="256"/>
      <c r="H574" s="259">
        <v>1.6000000000000001</v>
      </c>
      <c r="I574" s="260"/>
      <c r="J574" s="256"/>
      <c r="K574" s="256"/>
      <c r="L574" s="261"/>
      <c r="M574" s="262"/>
      <c r="N574" s="263"/>
      <c r="O574" s="263"/>
      <c r="P574" s="263"/>
      <c r="Q574" s="263"/>
      <c r="R574" s="263"/>
      <c r="S574" s="263"/>
      <c r="T574" s="264"/>
      <c r="AT574" s="265" t="s">
        <v>210</v>
      </c>
      <c r="AU574" s="265" t="s">
        <v>88</v>
      </c>
      <c r="AV574" s="12" t="s">
        <v>88</v>
      </c>
      <c r="AW574" s="12" t="s">
        <v>41</v>
      </c>
      <c r="AX574" s="12" t="s">
        <v>78</v>
      </c>
      <c r="AY574" s="265" t="s">
        <v>133</v>
      </c>
    </row>
    <row r="575" s="13" customFormat="1">
      <c r="B575" s="266"/>
      <c r="C575" s="267"/>
      <c r="D575" s="252" t="s">
        <v>210</v>
      </c>
      <c r="E575" s="268" t="s">
        <v>34</v>
      </c>
      <c r="F575" s="269" t="s">
        <v>218</v>
      </c>
      <c r="G575" s="267"/>
      <c r="H575" s="270">
        <v>2.8500000000000001</v>
      </c>
      <c r="I575" s="271"/>
      <c r="J575" s="267"/>
      <c r="K575" s="267"/>
      <c r="L575" s="272"/>
      <c r="M575" s="273"/>
      <c r="N575" s="274"/>
      <c r="O575" s="274"/>
      <c r="P575" s="274"/>
      <c r="Q575" s="274"/>
      <c r="R575" s="274"/>
      <c r="S575" s="274"/>
      <c r="T575" s="275"/>
      <c r="AT575" s="276" t="s">
        <v>210</v>
      </c>
      <c r="AU575" s="276" t="s">
        <v>88</v>
      </c>
      <c r="AV575" s="13" t="s">
        <v>152</v>
      </c>
      <c r="AW575" s="13" t="s">
        <v>41</v>
      </c>
      <c r="AX575" s="13" t="s">
        <v>86</v>
      </c>
      <c r="AY575" s="276" t="s">
        <v>133</v>
      </c>
    </row>
    <row r="576" s="1" customFormat="1" ht="16.5" customHeight="1">
      <c r="B576" s="47"/>
      <c r="C576" s="288" t="s">
        <v>866</v>
      </c>
      <c r="D576" s="288" t="s">
        <v>250</v>
      </c>
      <c r="E576" s="289" t="s">
        <v>867</v>
      </c>
      <c r="F576" s="290" t="s">
        <v>868</v>
      </c>
      <c r="G576" s="291" t="s">
        <v>235</v>
      </c>
      <c r="H576" s="292">
        <v>1.3129999999999999</v>
      </c>
      <c r="I576" s="293"/>
      <c r="J576" s="294">
        <f>ROUND(I576*H576,2)</f>
        <v>0</v>
      </c>
      <c r="K576" s="290" t="s">
        <v>139</v>
      </c>
      <c r="L576" s="295"/>
      <c r="M576" s="296" t="s">
        <v>34</v>
      </c>
      <c r="N576" s="297" t="s">
        <v>49</v>
      </c>
      <c r="O576" s="48"/>
      <c r="P576" s="243">
        <f>O576*H576</f>
        <v>0</v>
      </c>
      <c r="Q576" s="243">
        <v>0.0050000000000000001</v>
      </c>
      <c r="R576" s="243">
        <f>Q576*H576</f>
        <v>0.0065649999999999997</v>
      </c>
      <c r="S576" s="243">
        <v>0</v>
      </c>
      <c r="T576" s="244">
        <f>S576*H576</f>
        <v>0</v>
      </c>
      <c r="AR576" s="24" t="s">
        <v>412</v>
      </c>
      <c r="AT576" s="24" t="s">
        <v>250</v>
      </c>
      <c r="AU576" s="24" t="s">
        <v>88</v>
      </c>
      <c r="AY576" s="24" t="s">
        <v>133</v>
      </c>
      <c r="BE576" s="245">
        <f>IF(N576="základní",J576,0)</f>
        <v>0</v>
      </c>
      <c r="BF576" s="245">
        <f>IF(N576="snížená",J576,0)</f>
        <v>0</v>
      </c>
      <c r="BG576" s="245">
        <f>IF(N576="zákl. přenesená",J576,0)</f>
        <v>0</v>
      </c>
      <c r="BH576" s="245">
        <f>IF(N576="sníž. přenesená",J576,0)</f>
        <v>0</v>
      </c>
      <c r="BI576" s="245">
        <f>IF(N576="nulová",J576,0)</f>
        <v>0</v>
      </c>
      <c r="BJ576" s="24" t="s">
        <v>86</v>
      </c>
      <c r="BK576" s="245">
        <f>ROUND(I576*H576,2)</f>
        <v>0</v>
      </c>
      <c r="BL576" s="24" t="s">
        <v>308</v>
      </c>
      <c r="BM576" s="24" t="s">
        <v>869</v>
      </c>
    </row>
    <row r="577" s="12" customFormat="1">
      <c r="B577" s="255"/>
      <c r="C577" s="256"/>
      <c r="D577" s="252" t="s">
        <v>210</v>
      </c>
      <c r="E577" s="256"/>
      <c r="F577" s="258" t="s">
        <v>870</v>
      </c>
      <c r="G577" s="256"/>
      <c r="H577" s="259">
        <v>1.3129999999999999</v>
      </c>
      <c r="I577" s="260"/>
      <c r="J577" s="256"/>
      <c r="K577" s="256"/>
      <c r="L577" s="261"/>
      <c r="M577" s="262"/>
      <c r="N577" s="263"/>
      <c r="O577" s="263"/>
      <c r="P577" s="263"/>
      <c r="Q577" s="263"/>
      <c r="R577" s="263"/>
      <c r="S577" s="263"/>
      <c r="T577" s="264"/>
      <c r="AT577" s="265" t="s">
        <v>210</v>
      </c>
      <c r="AU577" s="265" t="s">
        <v>88</v>
      </c>
      <c r="AV577" s="12" t="s">
        <v>88</v>
      </c>
      <c r="AW577" s="12" t="s">
        <v>6</v>
      </c>
      <c r="AX577" s="12" t="s">
        <v>86</v>
      </c>
      <c r="AY577" s="265" t="s">
        <v>133</v>
      </c>
    </row>
    <row r="578" s="1" customFormat="1" ht="16.5" customHeight="1">
      <c r="B578" s="47"/>
      <c r="C578" s="288" t="s">
        <v>871</v>
      </c>
      <c r="D578" s="288" t="s">
        <v>250</v>
      </c>
      <c r="E578" s="289" t="s">
        <v>872</v>
      </c>
      <c r="F578" s="290" t="s">
        <v>873</v>
      </c>
      <c r="G578" s="291" t="s">
        <v>235</v>
      </c>
      <c r="H578" s="292">
        <v>1.6799999999999999</v>
      </c>
      <c r="I578" s="293"/>
      <c r="J578" s="294">
        <f>ROUND(I578*H578,2)</f>
        <v>0</v>
      </c>
      <c r="K578" s="290" t="s">
        <v>139</v>
      </c>
      <c r="L578" s="295"/>
      <c r="M578" s="296" t="s">
        <v>34</v>
      </c>
      <c r="N578" s="297" t="s">
        <v>49</v>
      </c>
      <c r="O578" s="48"/>
      <c r="P578" s="243">
        <f>O578*H578</f>
        <v>0</v>
      </c>
      <c r="Q578" s="243">
        <v>0.0040000000000000001</v>
      </c>
      <c r="R578" s="243">
        <f>Q578*H578</f>
        <v>0.0067200000000000003</v>
      </c>
      <c r="S578" s="243">
        <v>0</v>
      </c>
      <c r="T578" s="244">
        <f>S578*H578</f>
        <v>0</v>
      </c>
      <c r="AR578" s="24" t="s">
        <v>412</v>
      </c>
      <c r="AT578" s="24" t="s">
        <v>250</v>
      </c>
      <c r="AU578" s="24" t="s">
        <v>88</v>
      </c>
      <c r="AY578" s="24" t="s">
        <v>133</v>
      </c>
      <c r="BE578" s="245">
        <f>IF(N578="základní",J578,0)</f>
        <v>0</v>
      </c>
      <c r="BF578" s="245">
        <f>IF(N578="snížená",J578,0)</f>
        <v>0</v>
      </c>
      <c r="BG578" s="245">
        <f>IF(N578="zákl. přenesená",J578,0)</f>
        <v>0</v>
      </c>
      <c r="BH578" s="245">
        <f>IF(N578="sníž. přenesená",J578,0)</f>
        <v>0</v>
      </c>
      <c r="BI578" s="245">
        <f>IF(N578="nulová",J578,0)</f>
        <v>0</v>
      </c>
      <c r="BJ578" s="24" t="s">
        <v>86</v>
      </c>
      <c r="BK578" s="245">
        <f>ROUND(I578*H578,2)</f>
        <v>0</v>
      </c>
      <c r="BL578" s="24" t="s">
        <v>308</v>
      </c>
      <c r="BM578" s="24" t="s">
        <v>874</v>
      </c>
    </row>
    <row r="579" s="12" customFormat="1">
      <c r="B579" s="255"/>
      <c r="C579" s="256"/>
      <c r="D579" s="252" t="s">
        <v>210</v>
      </c>
      <c r="E579" s="256"/>
      <c r="F579" s="258" t="s">
        <v>875</v>
      </c>
      <c r="G579" s="256"/>
      <c r="H579" s="259">
        <v>1.6799999999999999</v>
      </c>
      <c r="I579" s="260"/>
      <c r="J579" s="256"/>
      <c r="K579" s="256"/>
      <c r="L579" s="261"/>
      <c r="M579" s="262"/>
      <c r="N579" s="263"/>
      <c r="O579" s="263"/>
      <c r="P579" s="263"/>
      <c r="Q579" s="263"/>
      <c r="R579" s="263"/>
      <c r="S579" s="263"/>
      <c r="T579" s="264"/>
      <c r="AT579" s="265" t="s">
        <v>210</v>
      </c>
      <c r="AU579" s="265" t="s">
        <v>88</v>
      </c>
      <c r="AV579" s="12" t="s">
        <v>88</v>
      </c>
      <c r="AW579" s="12" t="s">
        <v>6</v>
      </c>
      <c r="AX579" s="12" t="s">
        <v>86</v>
      </c>
      <c r="AY579" s="265" t="s">
        <v>133</v>
      </c>
    </row>
    <row r="580" s="1" customFormat="1" ht="25.5" customHeight="1">
      <c r="B580" s="47"/>
      <c r="C580" s="234" t="s">
        <v>876</v>
      </c>
      <c r="D580" s="234" t="s">
        <v>136</v>
      </c>
      <c r="E580" s="235" t="s">
        <v>877</v>
      </c>
      <c r="F580" s="236" t="s">
        <v>878</v>
      </c>
      <c r="G580" s="237" t="s">
        <v>227</v>
      </c>
      <c r="H580" s="238">
        <v>3.2000000000000002</v>
      </c>
      <c r="I580" s="239"/>
      <c r="J580" s="240">
        <f>ROUND(I580*H580,2)</f>
        <v>0</v>
      </c>
      <c r="K580" s="236" t="s">
        <v>139</v>
      </c>
      <c r="L580" s="73"/>
      <c r="M580" s="241" t="s">
        <v>34</v>
      </c>
      <c r="N580" s="242" t="s">
        <v>49</v>
      </c>
      <c r="O580" s="48"/>
      <c r="P580" s="243">
        <f>O580*H580</f>
        <v>0</v>
      </c>
      <c r="Q580" s="243">
        <v>0</v>
      </c>
      <c r="R580" s="243">
        <f>Q580*H580</f>
        <v>0</v>
      </c>
      <c r="S580" s="243">
        <v>0</v>
      </c>
      <c r="T580" s="244">
        <f>S580*H580</f>
        <v>0</v>
      </c>
      <c r="AR580" s="24" t="s">
        <v>308</v>
      </c>
      <c r="AT580" s="24" t="s">
        <v>136</v>
      </c>
      <c r="AU580" s="24" t="s">
        <v>88</v>
      </c>
      <c r="AY580" s="24" t="s">
        <v>133</v>
      </c>
      <c r="BE580" s="245">
        <f>IF(N580="základní",J580,0)</f>
        <v>0</v>
      </c>
      <c r="BF580" s="245">
        <f>IF(N580="snížená",J580,0)</f>
        <v>0</v>
      </c>
      <c r="BG580" s="245">
        <f>IF(N580="zákl. přenesená",J580,0)</f>
        <v>0</v>
      </c>
      <c r="BH580" s="245">
        <f>IF(N580="sníž. přenesená",J580,0)</f>
        <v>0</v>
      </c>
      <c r="BI580" s="245">
        <f>IF(N580="nulová",J580,0)</f>
        <v>0</v>
      </c>
      <c r="BJ580" s="24" t="s">
        <v>86</v>
      </c>
      <c r="BK580" s="245">
        <f>ROUND(I580*H580,2)</f>
        <v>0</v>
      </c>
      <c r="BL580" s="24" t="s">
        <v>308</v>
      </c>
      <c r="BM580" s="24" t="s">
        <v>879</v>
      </c>
    </row>
    <row r="581" s="1" customFormat="1">
      <c r="B581" s="47"/>
      <c r="C581" s="75"/>
      <c r="D581" s="252" t="s">
        <v>208</v>
      </c>
      <c r="E581" s="75"/>
      <c r="F581" s="253" t="s">
        <v>863</v>
      </c>
      <c r="G581" s="75"/>
      <c r="H581" s="75"/>
      <c r="I581" s="204"/>
      <c r="J581" s="75"/>
      <c r="K581" s="75"/>
      <c r="L581" s="73"/>
      <c r="M581" s="254"/>
      <c r="N581" s="48"/>
      <c r="O581" s="48"/>
      <c r="P581" s="48"/>
      <c r="Q581" s="48"/>
      <c r="R581" s="48"/>
      <c r="S581" s="48"/>
      <c r="T581" s="96"/>
      <c r="AT581" s="24" t="s">
        <v>208</v>
      </c>
      <c r="AU581" s="24" t="s">
        <v>88</v>
      </c>
    </row>
    <row r="582" s="12" customFormat="1">
      <c r="B582" s="255"/>
      <c r="C582" s="256"/>
      <c r="D582" s="252" t="s">
        <v>210</v>
      </c>
      <c r="E582" s="257" t="s">
        <v>34</v>
      </c>
      <c r="F582" s="258" t="s">
        <v>880</v>
      </c>
      <c r="G582" s="256"/>
      <c r="H582" s="259">
        <v>3.2000000000000002</v>
      </c>
      <c r="I582" s="260"/>
      <c r="J582" s="256"/>
      <c r="K582" s="256"/>
      <c r="L582" s="261"/>
      <c r="M582" s="262"/>
      <c r="N582" s="263"/>
      <c r="O582" s="263"/>
      <c r="P582" s="263"/>
      <c r="Q582" s="263"/>
      <c r="R582" s="263"/>
      <c r="S582" s="263"/>
      <c r="T582" s="264"/>
      <c r="AT582" s="265" t="s">
        <v>210</v>
      </c>
      <c r="AU582" s="265" t="s">
        <v>88</v>
      </c>
      <c r="AV582" s="12" t="s">
        <v>88</v>
      </c>
      <c r="AW582" s="12" t="s">
        <v>41</v>
      </c>
      <c r="AX582" s="12" t="s">
        <v>86</v>
      </c>
      <c r="AY582" s="265" t="s">
        <v>133</v>
      </c>
    </row>
    <row r="583" s="1" customFormat="1" ht="16.5" customHeight="1">
      <c r="B583" s="47"/>
      <c r="C583" s="288" t="s">
        <v>881</v>
      </c>
      <c r="D583" s="288" t="s">
        <v>250</v>
      </c>
      <c r="E583" s="289" t="s">
        <v>882</v>
      </c>
      <c r="F583" s="290" t="s">
        <v>883</v>
      </c>
      <c r="G583" s="291" t="s">
        <v>235</v>
      </c>
      <c r="H583" s="292">
        <v>3.3599999999999999</v>
      </c>
      <c r="I583" s="293"/>
      <c r="J583" s="294">
        <f>ROUND(I583*H583,2)</f>
        <v>0</v>
      </c>
      <c r="K583" s="290" t="s">
        <v>139</v>
      </c>
      <c r="L583" s="295"/>
      <c r="M583" s="296" t="s">
        <v>34</v>
      </c>
      <c r="N583" s="297" t="s">
        <v>49</v>
      </c>
      <c r="O583" s="48"/>
      <c r="P583" s="243">
        <f>O583*H583</f>
        <v>0</v>
      </c>
      <c r="Q583" s="243">
        <v>0.0070000000000000001</v>
      </c>
      <c r="R583" s="243">
        <f>Q583*H583</f>
        <v>0.023519999999999999</v>
      </c>
      <c r="S583" s="243">
        <v>0</v>
      </c>
      <c r="T583" s="244">
        <f>S583*H583</f>
        <v>0</v>
      </c>
      <c r="AR583" s="24" t="s">
        <v>412</v>
      </c>
      <c r="AT583" s="24" t="s">
        <v>250</v>
      </c>
      <c r="AU583" s="24" t="s">
        <v>88</v>
      </c>
      <c r="AY583" s="24" t="s">
        <v>133</v>
      </c>
      <c r="BE583" s="245">
        <f>IF(N583="základní",J583,0)</f>
        <v>0</v>
      </c>
      <c r="BF583" s="245">
        <f>IF(N583="snížená",J583,0)</f>
        <v>0</v>
      </c>
      <c r="BG583" s="245">
        <f>IF(N583="zákl. přenesená",J583,0)</f>
        <v>0</v>
      </c>
      <c r="BH583" s="245">
        <f>IF(N583="sníž. přenesená",J583,0)</f>
        <v>0</v>
      </c>
      <c r="BI583" s="245">
        <f>IF(N583="nulová",J583,0)</f>
        <v>0</v>
      </c>
      <c r="BJ583" s="24" t="s">
        <v>86</v>
      </c>
      <c r="BK583" s="245">
        <f>ROUND(I583*H583,2)</f>
        <v>0</v>
      </c>
      <c r="BL583" s="24" t="s">
        <v>308</v>
      </c>
      <c r="BM583" s="24" t="s">
        <v>884</v>
      </c>
    </row>
    <row r="584" s="12" customFormat="1">
      <c r="B584" s="255"/>
      <c r="C584" s="256"/>
      <c r="D584" s="252" t="s">
        <v>210</v>
      </c>
      <c r="E584" s="256"/>
      <c r="F584" s="258" t="s">
        <v>885</v>
      </c>
      <c r="G584" s="256"/>
      <c r="H584" s="259">
        <v>3.3599999999999999</v>
      </c>
      <c r="I584" s="260"/>
      <c r="J584" s="256"/>
      <c r="K584" s="256"/>
      <c r="L584" s="261"/>
      <c r="M584" s="262"/>
      <c r="N584" s="263"/>
      <c r="O584" s="263"/>
      <c r="P584" s="263"/>
      <c r="Q584" s="263"/>
      <c r="R584" s="263"/>
      <c r="S584" s="263"/>
      <c r="T584" s="264"/>
      <c r="AT584" s="265" t="s">
        <v>210</v>
      </c>
      <c r="AU584" s="265" t="s">
        <v>88</v>
      </c>
      <c r="AV584" s="12" t="s">
        <v>88</v>
      </c>
      <c r="AW584" s="12" t="s">
        <v>6</v>
      </c>
      <c r="AX584" s="12" t="s">
        <v>86</v>
      </c>
      <c r="AY584" s="265" t="s">
        <v>133</v>
      </c>
    </row>
    <row r="585" s="1" customFormat="1" ht="38.25" customHeight="1">
      <c r="B585" s="47"/>
      <c r="C585" s="234" t="s">
        <v>886</v>
      </c>
      <c r="D585" s="234" t="s">
        <v>136</v>
      </c>
      <c r="E585" s="235" t="s">
        <v>887</v>
      </c>
      <c r="F585" s="236" t="s">
        <v>888</v>
      </c>
      <c r="G585" s="237" t="s">
        <v>244</v>
      </c>
      <c r="H585" s="238">
        <v>0.53500000000000003</v>
      </c>
      <c r="I585" s="239"/>
      <c r="J585" s="240">
        <f>ROUND(I585*H585,2)</f>
        <v>0</v>
      </c>
      <c r="K585" s="236" t="s">
        <v>139</v>
      </c>
      <c r="L585" s="73"/>
      <c r="M585" s="241" t="s">
        <v>34</v>
      </c>
      <c r="N585" s="242" t="s">
        <v>49</v>
      </c>
      <c r="O585" s="48"/>
      <c r="P585" s="243">
        <f>O585*H585</f>
        <v>0</v>
      </c>
      <c r="Q585" s="243">
        <v>0</v>
      </c>
      <c r="R585" s="243">
        <f>Q585*H585</f>
        <v>0</v>
      </c>
      <c r="S585" s="243">
        <v>0</v>
      </c>
      <c r="T585" s="244">
        <f>S585*H585</f>
        <v>0</v>
      </c>
      <c r="AR585" s="24" t="s">
        <v>308</v>
      </c>
      <c r="AT585" s="24" t="s">
        <v>136</v>
      </c>
      <c r="AU585" s="24" t="s">
        <v>88</v>
      </c>
      <c r="AY585" s="24" t="s">
        <v>133</v>
      </c>
      <c r="BE585" s="245">
        <f>IF(N585="základní",J585,0)</f>
        <v>0</v>
      </c>
      <c r="BF585" s="245">
        <f>IF(N585="snížená",J585,0)</f>
        <v>0</v>
      </c>
      <c r="BG585" s="245">
        <f>IF(N585="zákl. přenesená",J585,0)</f>
        <v>0</v>
      </c>
      <c r="BH585" s="245">
        <f>IF(N585="sníž. přenesená",J585,0)</f>
        <v>0</v>
      </c>
      <c r="BI585" s="245">
        <f>IF(N585="nulová",J585,0)</f>
        <v>0</v>
      </c>
      <c r="BJ585" s="24" t="s">
        <v>86</v>
      </c>
      <c r="BK585" s="245">
        <f>ROUND(I585*H585,2)</f>
        <v>0</v>
      </c>
      <c r="BL585" s="24" t="s">
        <v>308</v>
      </c>
      <c r="BM585" s="24" t="s">
        <v>889</v>
      </c>
    </row>
    <row r="586" s="1" customFormat="1">
      <c r="B586" s="47"/>
      <c r="C586" s="75"/>
      <c r="D586" s="252" t="s">
        <v>208</v>
      </c>
      <c r="E586" s="75"/>
      <c r="F586" s="253" t="s">
        <v>890</v>
      </c>
      <c r="G586" s="75"/>
      <c r="H586" s="75"/>
      <c r="I586" s="204"/>
      <c r="J586" s="75"/>
      <c r="K586" s="75"/>
      <c r="L586" s="73"/>
      <c r="M586" s="254"/>
      <c r="N586" s="48"/>
      <c r="O586" s="48"/>
      <c r="P586" s="48"/>
      <c r="Q586" s="48"/>
      <c r="R586" s="48"/>
      <c r="S586" s="48"/>
      <c r="T586" s="96"/>
      <c r="AT586" s="24" t="s">
        <v>208</v>
      </c>
      <c r="AU586" s="24" t="s">
        <v>88</v>
      </c>
    </row>
    <row r="587" s="11" customFormat="1" ht="29.88" customHeight="1">
      <c r="B587" s="218"/>
      <c r="C587" s="219"/>
      <c r="D587" s="220" t="s">
        <v>77</v>
      </c>
      <c r="E587" s="232" t="s">
        <v>891</v>
      </c>
      <c r="F587" s="232" t="s">
        <v>892</v>
      </c>
      <c r="G587" s="219"/>
      <c r="H587" s="219"/>
      <c r="I587" s="222"/>
      <c r="J587" s="233">
        <f>BK587</f>
        <v>0</v>
      </c>
      <c r="K587" s="219"/>
      <c r="L587" s="224"/>
      <c r="M587" s="225"/>
      <c r="N587" s="226"/>
      <c r="O587" s="226"/>
      <c r="P587" s="227">
        <f>SUM(P588:P596)</f>
        <v>0</v>
      </c>
      <c r="Q587" s="226"/>
      <c r="R587" s="227">
        <f>SUM(R588:R596)</f>
        <v>0.26519999999999999</v>
      </c>
      <c r="S587" s="226"/>
      <c r="T587" s="228">
        <f>SUM(T588:T596)</f>
        <v>0</v>
      </c>
      <c r="AR587" s="229" t="s">
        <v>88</v>
      </c>
      <c r="AT587" s="230" t="s">
        <v>77</v>
      </c>
      <c r="AU587" s="230" t="s">
        <v>86</v>
      </c>
      <c r="AY587" s="229" t="s">
        <v>133</v>
      </c>
      <c r="BK587" s="231">
        <f>SUM(BK588:BK596)</f>
        <v>0</v>
      </c>
    </row>
    <row r="588" s="1" customFormat="1" ht="25.5" customHeight="1">
      <c r="B588" s="47"/>
      <c r="C588" s="234" t="s">
        <v>893</v>
      </c>
      <c r="D588" s="234" t="s">
        <v>136</v>
      </c>
      <c r="E588" s="235" t="s">
        <v>894</v>
      </c>
      <c r="F588" s="236" t="s">
        <v>895</v>
      </c>
      <c r="G588" s="237" t="s">
        <v>235</v>
      </c>
      <c r="H588" s="238">
        <v>8.8000000000000007</v>
      </c>
      <c r="I588" s="239"/>
      <c r="J588" s="240">
        <f>ROUND(I588*H588,2)</f>
        <v>0</v>
      </c>
      <c r="K588" s="236" t="s">
        <v>139</v>
      </c>
      <c r="L588" s="73"/>
      <c r="M588" s="241" t="s">
        <v>34</v>
      </c>
      <c r="N588" s="242" t="s">
        <v>49</v>
      </c>
      <c r="O588" s="48"/>
      <c r="P588" s="243">
        <f>O588*H588</f>
        <v>0</v>
      </c>
      <c r="Q588" s="243">
        <v>0</v>
      </c>
      <c r="R588" s="243">
        <f>Q588*H588</f>
        <v>0</v>
      </c>
      <c r="S588" s="243">
        <v>0</v>
      </c>
      <c r="T588" s="244">
        <f>S588*H588</f>
        <v>0</v>
      </c>
      <c r="AR588" s="24" t="s">
        <v>308</v>
      </c>
      <c r="AT588" s="24" t="s">
        <v>136</v>
      </c>
      <c r="AU588" s="24" t="s">
        <v>88</v>
      </c>
      <c r="AY588" s="24" t="s">
        <v>133</v>
      </c>
      <c r="BE588" s="245">
        <f>IF(N588="základní",J588,0)</f>
        <v>0</v>
      </c>
      <c r="BF588" s="245">
        <f>IF(N588="snížená",J588,0)</f>
        <v>0</v>
      </c>
      <c r="BG588" s="245">
        <f>IF(N588="zákl. přenesená",J588,0)</f>
        <v>0</v>
      </c>
      <c r="BH588" s="245">
        <f>IF(N588="sníž. přenesená",J588,0)</f>
        <v>0</v>
      </c>
      <c r="BI588" s="245">
        <f>IF(N588="nulová",J588,0)</f>
        <v>0</v>
      </c>
      <c r="BJ588" s="24" t="s">
        <v>86</v>
      </c>
      <c r="BK588" s="245">
        <f>ROUND(I588*H588,2)</f>
        <v>0</v>
      </c>
      <c r="BL588" s="24" t="s">
        <v>308</v>
      </c>
      <c r="BM588" s="24" t="s">
        <v>896</v>
      </c>
    </row>
    <row r="589" s="1" customFormat="1">
      <c r="B589" s="47"/>
      <c r="C589" s="75"/>
      <c r="D589" s="252" t="s">
        <v>208</v>
      </c>
      <c r="E589" s="75"/>
      <c r="F589" s="253" t="s">
        <v>897</v>
      </c>
      <c r="G589" s="75"/>
      <c r="H589" s="75"/>
      <c r="I589" s="204"/>
      <c r="J589" s="75"/>
      <c r="K589" s="75"/>
      <c r="L589" s="73"/>
      <c r="M589" s="254"/>
      <c r="N589" s="48"/>
      <c r="O589" s="48"/>
      <c r="P589" s="48"/>
      <c r="Q589" s="48"/>
      <c r="R589" s="48"/>
      <c r="S589" s="48"/>
      <c r="T589" s="96"/>
      <c r="AT589" s="24" t="s">
        <v>208</v>
      </c>
      <c r="AU589" s="24" t="s">
        <v>88</v>
      </c>
    </row>
    <row r="590" s="14" customFormat="1">
      <c r="B590" s="277"/>
      <c r="C590" s="278"/>
      <c r="D590" s="252" t="s">
        <v>210</v>
      </c>
      <c r="E590" s="279" t="s">
        <v>34</v>
      </c>
      <c r="F590" s="280" t="s">
        <v>898</v>
      </c>
      <c r="G590" s="278"/>
      <c r="H590" s="279" t="s">
        <v>34</v>
      </c>
      <c r="I590" s="281"/>
      <c r="J590" s="278"/>
      <c r="K590" s="278"/>
      <c r="L590" s="282"/>
      <c r="M590" s="283"/>
      <c r="N590" s="284"/>
      <c r="O590" s="284"/>
      <c r="P590" s="284"/>
      <c r="Q590" s="284"/>
      <c r="R590" s="284"/>
      <c r="S590" s="284"/>
      <c r="T590" s="285"/>
      <c r="AT590" s="286" t="s">
        <v>210</v>
      </c>
      <c r="AU590" s="286" t="s">
        <v>88</v>
      </c>
      <c r="AV590" s="14" t="s">
        <v>86</v>
      </c>
      <c r="AW590" s="14" t="s">
        <v>41</v>
      </c>
      <c r="AX590" s="14" t="s">
        <v>78</v>
      </c>
      <c r="AY590" s="286" t="s">
        <v>133</v>
      </c>
    </row>
    <row r="591" s="12" customFormat="1">
      <c r="B591" s="255"/>
      <c r="C591" s="256"/>
      <c r="D591" s="252" t="s">
        <v>210</v>
      </c>
      <c r="E591" s="257" t="s">
        <v>34</v>
      </c>
      <c r="F591" s="258" t="s">
        <v>899</v>
      </c>
      <c r="G591" s="256"/>
      <c r="H591" s="259">
        <v>8.8000000000000007</v>
      </c>
      <c r="I591" s="260"/>
      <c r="J591" s="256"/>
      <c r="K591" s="256"/>
      <c r="L591" s="261"/>
      <c r="M591" s="262"/>
      <c r="N591" s="263"/>
      <c r="O591" s="263"/>
      <c r="P591" s="263"/>
      <c r="Q591" s="263"/>
      <c r="R591" s="263"/>
      <c r="S591" s="263"/>
      <c r="T591" s="264"/>
      <c r="AT591" s="265" t="s">
        <v>210</v>
      </c>
      <c r="AU591" s="265" t="s">
        <v>88</v>
      </c>
      <c r="AV591" s="12" t="s">
        <v>88</v>
      </c>
      <c r="AW591" s="12" t="s">
        <v>41</v>
      </c>
      <c r="AX591" s="12" t="s">
        <v>86</v>
      </c>
      <c r="AY591" s="265" t="s">
        <v>133</v>
      </c>
    </row>
    <row r="592" s="1" customFormat="1" ht="25.5" customHeight="1">
      <c r="B592" s="47"/>
      <c r="C592" s="288" t="s">
        <v>900</v>
      </c>
      <c r="D592" s="288" t="s">
        <v>250</v>
      </c>
      <c r="E592" s="289" t="s">
        <v>901</v>
      </c>
      <c r="F592" s="290" t="s">
        <v>902</v>
      </c>
      <c r="G592" s="291" t="s">
        <v>903</v>
      </c>
      <c r="H592" s="292">
        <v>1</v>
      </c>
      <c r="I592" s="293"/>
      <c r="J592" s="294">
        <f>ROUND(I592*H592,2)</f>
        <v>0</v>
      </c>
      <c r="K592" s="290" t="s">
        <v>34</v>
      </c>
      <c r="L592" s="295"/>
      <c r="M592" s="296" t="s">
        <v>34</v>
      </c>
      <c r="N592" s="297" t="s">
        <v>49</v>
      </c>
      <c r="O592" s="48"/>
      <c r="P592" s="243">
        <f>O592*H592</f>
        <v>0</v>
      </c>
      <c r="Q592" s="243">
        <v>0.02</v>
      </c>
      <c r="R592" s="243">
        <f>Q592*H592</f>
        <v>0.02</v>
      </c>
      <c r="S592" s="243">
        <v>0</v>
      </c>
      <c r="T592" s="244">
        <f>S592*H592</f>
        <v>0</v>
      </c>
      <c r="AR592" s="24" t="s">
        <v>412</v>
      </c>
      <c r="AT592" s="24" t="s">
        <v>250</v>
      </c>
      <c r="AU592" s="24" t="s">
        <v>88</v>
      </c>
      <c r="AY592" s="24" t="s">
        <v>133</v>
      </c>
      <c r="BE592" s="245">
        <f>IF(N592="základní",J592,0)</f>
        <v>0</v>
      </c>
      <c r="BF592" s="245">
        <f>IF(N592="snížená",J592,0)</f>
        <v>0</v>
      </c>
      <c r="BG592" s="245">
        <f>IF(N592="zákl. přenesená",J592,0)</f>
        <v>0</v>
      </c>
      <c r="BH592" s="245">
        <f>IF(N592="sníž. přenesená",J592,0)</f>
        <v>0</v>
      </c>
      <c r="BI592" s="245">
        <f>IF(N592="nulová",J592,0)</f>
        <v>0</v>
      </c>
      <c r="BJ592" s="24" t="s">
        <v>86</v>
      </c>
      <c r="BK592" s="245">
        <f>ROUND(I592*H592,2)</f>
        <v>0</v>
      </c>
      <c r="BL592" s="24" t="s">
        <v>308</v>
      </c>
      <c r="BM592" s="24" t="s">
        <v>904</v>
      </c>
    </row>
    <row r="593" s="1" customFormat="1" ht="25.5" customHeight="1">
      <c r="B593" s="47"/>
      <c r="C593" s="234" t="s">
        <v>905</v>
      </c>
      <c r="D593" s="234" t="s">
        <v>136</v>
      </c>
      <c r="E593" s="235" t="s">
        <v>906</v>
      </c>
      <c r="F593" s="236" t="s">
        <v>907</v>
      </c>
      <c r="G593" s="237" t="s">
        <v>809</v>
      </c>
      <c r="H593" s="238">
        <v>1</v>
      </c>
      <c r="I593" s="239"/>
      <c r="J593" s="240">
        <f>ROUND(I593*H593,2)</f>
        <v>0</v>
      </c>
      <c r="K593" s="236" t="s">
        <v>34</v>
      </c>
      <c r="L593" s="73"/>
      <c r="M593" s="241" t="s">
        <v>34</v>
      </c>
      <c r="N593" s="242" t="s">
        <v>49</v>
      </c>
      <c r="O593" s="48"/>
      <c r="P593" s="243">
        <f>O593*H593</f>
        <v>0</v>
      </c>
      <c r="Q593" s="243">
        <v>0.20699999999999999</v>
      </c>
      <c r="R593" s="243">
        <f>Q593*H593</f>
        <v>0.20699999999999999</v>
      </c>
      <c r="S593" s="243">
        <v>0</v>
      </c>
      <c r="T593" s="244">
        <f>S593*H593</f>
        <v>0</v>
      </c>
      <c r="AR593" s="24" t="s">
        <v>308</v>
      </c>
      <c r="AT593" s="24" t="s">
        <v>136</v>
      </c>
      <c r="AU593" s="24" t="s">
        <v>88</v>
      </c>
      <c r="AY593" s="24" t="s">
        <v>133</v>
      </c>
      <c r="BE593" s="245">
        <f>IF(N593="základní",J593,0)</f>
        <v>0</v>
      </c>
      <c r="BF593" s="245">
        <f>IF(N593="snížená",J593,0)</f>
        <v>0</v>
      </c>
      <c r="BG593" s="245">
        <f>IF(N593="zákl. přenesená",J593,0)</f>
        <v>0</v>
      </c>
      <c r="BH593" s="245">
        <f>IF(N593="sníž. přenesená",J593,0)</f>
        <v>0</v>
      </c>
      <c r="BI593" s="245">
        <f>IF(N593="nulová",J593,0)</f>
        <v>0</v>
      </c>
      <c r="BJ593" s="24" t="s">
        <v>86</v>
      </c>
      <c r="BK593" s="245">
        <f>ROUND(I593*H593,2)</f>
        <v>0</v>
      </c>
      <c r="BL593" s="24" t="s">
        <v>308</v>
      </c>
      <c r="BM593" s="24" t="s">
        <v>908</v>
      </c>
    </row>
    <row r="594" s="1" customFormat="1" ht="25.5" customHeight="1">
      <c r="B594" s="47"/>
      <c r="C594" s="234" t="s">
        <v>909</v>
      </c>
      <c r="D594" s="234" t="s">
        <v>136</v>
      </c>
      <c r="E594" s="235" t="s">
        <v>910</v>
      </c>
      <c r="F594" s="236" t="s">
        <v>911</v>
      </c>
      <c r="G594" s="237" t="s">
        <v>809</v>
      </c>
      <c r="H594" s="238">
        <v>1</v>
      </c>
      <c r="I594" s="239"/>
      <c r="J594" s="240">
        <f>ROUND(I594*H594,2)</f>
        <v>0</v>
      </c>
      <c r="K594" s="236" t="s">
        <v>34</v>
      </c>
      <c r="L594" s="73"/>
      <c r="M594" s="241" t="s">
        <v>34</v>
      </c>
      <c r="N594" s="242" t="s">
        <v>49</v>
      </c>
      <c r="O594" s="48"/>
      <c r="P594" s="243">
        <f>O594*H594</f>
        <v>0</v>
      </c>
      <c r="Q594" s="243">
        <v>0.038199999999999998</v>
      </c>
      <c r="R594" s="243">
        <f>Q594*H594</f>
        <v>0.038199999999999998</v>
      </c>
      <c r="S594" s="243">
        <v>0</v>
      </c>
      <c r="T594" s="244">
        <f>S594*H594</f>
        <v>0</v>
      </c>
      <c r="AR594" s="24" t="s">
        <v>308</v>
      </c>
      <c r="AT594" s="24" t="s">
        <v>136</v>
      </c>
      <c r="AU594" s="24" t="s">
        <v>88</v>
      </c>
      <c r="AY594" s="24" t="s">
        <v>133</v>
      </c>
      <c r="BE594" s="245">
        <f>IF(N594="základní",J594,0)</f>
        <v>0</v>
      </c>
      <c r="BF594" s="245">
        <f>IF(N594="snížená",J594,0)</f>
        <v>0</v>
      </c>
      <c r="BG594" s="245">
        <f>IF(N594="zákl. přenesená",J594,0)</f>
        <v>0</v>
      </c>
      <c r="BH594" s="245">
        <f>IF(N594="sníž. přenesená",J594,0)</f>
        <v>0</v>
      </c>
      <c r="BI594" s="245">
        <f>IF(N594="nulová",J594,0)</f>
        <v>0</v>
      </c>
      <c r="BJ594" s="24" t="s">
        <v>86</v>
      </c>
      <c r="BK594" s="245">
        <f>ROUND(I594*H594,2)</f>
        <v>0</v>
      </c>
      <c r="BL594" s="24" t="s">
        <v>308</v>
      </c>
      <c r="BM594" s="24" t="s">
        <v>912</v>
      </c>
    </row>
    <row r="595" s="1" customFormat="1" ht="38.25" customHeight="1">
      <c r="B595" s="47"/>
      <c r="C595" s="234" t="s">
        <v>913</v>
      </c>
      <c r="D595" s="234" t="s">
        <v>136</v>
      </c>
      <c r="E595" s="235" t="s">
        <v>914</v>
      </c>
      <c r="F595" s="236" t="s">
        <v>915</v>
      </c>
      <c r="G595" s="237" t="s">
        <v>244</v>
      </c>
      <c r="H595" s="238">
        <v>0.26500000000000001</v>
      </c>
      <c r="I595" s="239"/>
      <c r="J595" s="240">
        <f>ROUND(I595*H595,2)</f>
        <v>0</v>
      </c>
      <c r="K595" s="236" t="s">
        <v>139</v>
      </c>
      <c r="L595" s="73"/>
      <c r="M595" s="241" t="s">
        <v>34</v>
      </c>
      <c r="N595" s="242" t="s">
        <v>49</v>
      </c>
      <c r="O595" s="48"/>
      <c r="P595" s="243">
        <f>O595*H595</f>
        <v>0</v>
      </c>
      <c r="Q595" s="243">
        <v>0</v>
      </c>
      <c r="R595" s="243">
        <f>Q595*H595</f>
        <v>0</v>
      </c>
      <c r="S595" s="243">
        <v>0</v>
      </c>
      <c r="T595" s="244">
        <f>S595*H595</f>
        <v>0</v>
      </c>
      <c r="AR595" s="24" t="s">
        <v>308</v>
      </c>
      <c r="AT595" s="24" t="s">
        <v>136</v>
      </c>
      <c r="AU595" s="24" t="s">
        <v>88</v>
      </c>
      <c r="AY595" s="24" t="s">
        <v>133</v>
      </c>
      <c r="BE595" s="245">
        <f>IF(N595="základní",J595,0)</f>
        <v>0</v>
      </c>
      <c r="BF595" s="245">
        <f>IF(N595="snížená",J595,0)</f>
        <v>0</v>
      </c>
      <c r="BG595" s="245">
        <f>IF(N595="zákl. přenesená",J595,0)</f>
        <v>0</v>
      </c>
      <c r="BH595" s="245">
        <f>IF(N595="sníž. přenesená",J595,0)</f>
        <v>0</v>
      </c>
      <c r="BI595" s="245">
        <f>IF(N595="nulová",J595,0)</f>
        <v>0</v>
      </c>
      <c r="BJ595" s="24" t="s">
        <v>86</v>
      </c>
      <c r="BK595" s="245">
        <f>ROUND(I595*H595,2)</f>
        <v>0</v>
      </c>
      <c r="BL595" s="24" t="s">
        <v>308</v>
      </c>
      <c r="BM595" s="24" t="s">
        <v>916</v>
      </c>
    </row>
    <row r="596" s="1" customFormat="1">
      <c r="B596" s="47"/>
      <c r="C596" s="75"/>
      <c r="D596" s="252" t="s">
        <v>208</v>
      </c>
      <c r="E596" s="75"/>
      <c r="F596" s="253" t="s">
        <v>917</v>
      </c>
      <c r="G596" s="75"/>
      <c r="H596" s="75"/>
      <c r="I596" s="204"/>
      <c r="J596" s="75"/>
      <c r="K596" s="75"/>
      <c r="L596" s="73"/>
      <c r="M596" s="254"/>
      <c r="N596" s="48"/>
      <c r="O596" s="48"/>
      <c r="P596" s="48"/>
      <c r="Q596" s="48"/>
      <c r="R596" s="48"/>
      <c r="S596" s="48"/>
      <c r="T596" s="96"/>
      <c r="AT596" s="24" t="s">
        <v>208</v>
      </c>
      <c r="AU596" s="24" t="s">
        <v>88</v>
      </c>
    </row>
    <row r="597" s="11" customFormat="1" ht="29.88" customHeight="1">
      <c r="B597" s="218"/>
      <c r="C597" s="219"/>
      <c r="D597" s="220" t="s">
        <v>77</v>
      </c>
      <c r="E597" s="232" t="s">
        <v>918</v>
      </c>
      <c r="F597" s="232" t="s">
        <v>919</v>
      </c>
      <c r="G597" s="219"/>
      <c r="H597" s="219"/>
      <c r="I597" s="222"/>
      <c r="J597" s="233">
        <f>BK597</f>
        <v>0</v>
      </c>
      <c r="K597" s="219"/>
      <c r="L597" s="224"/>
      <c r="M597" s="225"/>
      <c r="N597" s="226"/>
      <c r="O597" s="226"/>
      <c r="P597" s="227">
        <f>SUM(P598:P631)</f>
        <v>0</v>
      </c>
      <c r="Q597" s="226"/>
      <c r="R597" s="227">
        <f>SUM(R598:R631)</f>
        <v>0.92089796000000002</v>
      </c>
      <c r="S597" s="226"/>
      <c r="T597" s="228">
        <f>SUM(T598:T631)</f>
        <v>0</v>
      </c>
      <c r="AR597" s="229" t="s">
        <v>88</v>
      </c>
      <c r="AT597" s="230" t="s">
        <v>77</v>
      </c>
      <c r="AU597" s="230" t="s">
        <v>86</v>
      </c>
      <c r="AY597" s="229" t="s">
        <v>133</v>
      </c>
      <c r="BK597" s="231">
        <f>SUM(BK598:BK631)</f>
        <v>0</v>
      </c>
    </row>
    <row r="598" s="1" customFormat="1" ht="16.5" customHeight="1">
      <c r="B598" s="47"/>
      <c r="C598" s="234" t="s">
        <v>920</v>
      </c>
      <c r="D598" s="234" t="s">
        <v>136</v>
      </c>
      <c r="E598" s="235" t="s">
        <v>921</v>
      </c>
      <c r="F598" s="236" t="s">
        <v>922</v>
      </c>
      <c r="G598" s="237" t="s">
        <v>235</v>
      </c>
      <c r="H598" s="238">
        <v>1.5</v>
      </c>
      <c r="I598" s="239"/>
      <c r="J598" s="240">
        <f>ROUND(I598*H598,2)</f>
        <v>0</v>
      </c>
      <c r="K598" s="236" t="s">
        <v>139</v>
      </c>
      <c r="L598" s="73"/>
      <c r="M598" s="241" t="s">
        <v>34</v>
      </c>
      <c r="N598" s="242" t="s">
        <v>49</v>
      </c>
      <c r="O598" s="48"/>
      <c r="P598" s="243">
        <f>O598*H598</f>
        <v>0</v>
      </c>
      <c r="Q598" s="243">
        <v>4.0000000000000003E-05</v>
      </c>
      <c r="R598" s="243">
        <f>Q598*H598</f>
        <v>6.0000000000000008E-05</v>
      </c>
      <c r="S598" s="243">
        <v>0</v>
      </c>
      <c r="T598" s="244">
        <f>S598*H598</f>
        <v>0</v>
      </c>
      <c r="AR598" s="24" t="s">
        <v>308</v>
      </c>
      <c r="AT598" s="24" t="s">
        <v>136</v>
      </c>
      <c r="AU598" s="24" t="s">
        <v>88</v>
      </c>
      <c r="AY598" s="24" t="s">
        <v>133</v>
      </c>
      <c r="BE598" s="245">
        <f>IF(N598="základní",J598,0)</f>
        <v>0</v>
      </c>
      <c r="BF598" s="245">
        <f>IF(N598="snížená",J598,0)</f>
        <v>0</v>
      </c>
      <c r="BG598" s="245">
        <f>IF(N598="zákl. přenesená",J598,0)</f>
        <v>0</v>
      </c>
      <c r="BH598" s="245">
        <f>IF(N598="sníž. přenesená",J598,0)</f>
        <v>0</v>
      </c>
      <c r="BI598" s="245">
        <f>IF(N598="nulová",J598,0)</f>
        <v>0</v>
      </c>
      <c r="BJ598" s="24" t="s">
        <v>86</v>
      </c>
      <c r="BK598" s="245">
        <f>ROUND(I598*H598,2)</f>
        <v>0</v>
      </c>
      <c r="BL598" s="24" t="s">
        <v>308</v>
      </c>
      <c r="BM598" s="24" t="s">
        <v>923</v>
      </c>
    </row>
    <row r="599" s="1" customFormat="1">
      <c r="B599" s="47"/>
      <c r="C599" s="75"/>
      <c r="D599" s="252" t="s">
        <v>208</v>
      </c>
      <c r="E599" s="75"/>
      <c r="F599" s="253" t="s">
        <v>924</v>
      </c>
      <c r="G599" s="75"/>
      <c r="H599" s="75"/>
      <c r="I599" s="204"/>
      <c r="J599" s="75"/>
      <c r="K599" s="75"/>
      <c r="L599" s="73"/>
      <c r="M599" s="254"/>
      <c r="N599" s="48"/>
      <c r="O599" s="48"/>
      <c r="P599" s="48"/>
      <c r="Q599" s="48"/>
      <c r="R599" s="48"/>
      <c r="S599" s="48"/>
      <c r="T599" s="96"/>
      <c r="AT599" s="24" t="s">
        <v>208</v>
      </c>
      <c r="AU599" s="24" t="s">
        <v>88</v>
      </c>
    </row>
    <row r="600" s="12" customFormat="1">
      <c r="B600" s="255"/>
      <c r="C600" s="256"/>
      <c r="D600" s="252" t="s">
        <v>210</v>
      </c>
      <c r="E600" s="257" t="s">
        <v>34</v>
      </c>
      <c r="F600" s="258" t="s">
        <v>925</v>
      </c>
      <c r="G600" s="256"/>
      <c r="H600" s="259">
        <v>1.5</v>
      </c>
      <c r="I600" s="260"/>
      <c r="J600" s="256"/>
      <c r="K600" s="256"/>
      <c r="L600" s="261"/>
      <c r="M600" s="262"/>
      <c r="N600" s="263"/>
      <c r="O600" s="263"/>
      <c r="P600" s="263"/>
      <c r="Q600" s="263"/>
      <c r="R600" s="263"/>
      <c r="S600" s="263"/>
      <c r="T600" s="264"/>
      <c r="AT600" s="265" t="s">
        <v>210</v>
      </c>
      <c r="AU600" s="265" t="s">
        <v>88</v>
      </c>
      <c r="AV600" s="12" t="s">
        <v>88</v>
      </c>
      <c r="AW600" s="12" t="s">
        <v>41</v>
      </c>
      <c r="AX600" s="12" t="s">
        <v>86</v>
      </c>
      <c r="AY600" s="265" t="s">
        <v>133</v>
      </c>
    </row>
    <row r="601" s="1" customFormat="1" ht="16.5" customHeight="1">
      <c r="B601" s="47"/>
      <c r="C601" s="288" t="s">
        <v>926</v>
      </c>
      <c r="D601" s="288" t="s">
        <v>250</v>
      </c>
      <c r="E601" s="289" t="s">
        <v>927</v>
      </c>
      <c r="F601" s="290" t="s">
        <v>928</v>
      </c>
      <c r="G601" s="291" t="s">
        <v>235</v>
      </c>
      <c r="H601" s="292">
        <v>1.575</v>
      </c>
      <c r="I601" s="293"/>
      <c r="J601" s="294">
        <f>ROUND(I601*H601,2)</f>
        <v>0</v>
      </c>
      <c r="K601" s="290" t="s">
        <v>139</v>
      </c>
      <c r="L601" s="295"/>
      <c r="M601" s="296" t="s">
        <v>34</v>
      </c>
      <c r="N601" s="297" t="s">
        <v>49</v>
      </c>
      <c r="O601" s="48"/>
      <c r="P601" s="243">
        <f>O601*H601</f>
        <v>0</v>
      </c>
      <c r="Q601" s="243">
        <v>4.0000000000000003E-05</v>
      </c>
      <c r="R601" s="243">
        <f>Q601*H601</f>
        <v>6.3E-05</v>
      </c>
      <c r="S601" s="243">
        <v>0</v>
      </c>
      <c r="T601" s="244">
        <f>S601*H601</f>
        <v>0</v>
      </c>
      <c r="AR601" s="24" t="s">
        <v>412</v>
      </c>
      <c r="AT601" s="24" t="s">
        <v>250</v>
      </c>
      <c r="AU601" s="24" t="s">
        <v>88</v>
      </c>
      <c r="AY601" s="24" t="s">
        <v>133</v>
      </c>
      <c r="BE601" s="245">
        <f>IF(N601="základní",J601,0)</f>
        <v>0</v>
      </c>
      <c r="BF601" s="245">
        <f>IF(N601="snížená",J601,0)</f>
        <v>0</v>
      </c>
      <c r="BG601" s="245">
        <f>IF(N601="zákl. přenesená",J601,0)</f>
        <v>0</v>
      </c>
      <c r="BH601" s="245">
        <f>IF(N601="sníž. přenesená",J601,0)</f>
        <v>0</v>
      </c>
      <c r="BI601" s="245">
        <f>IF(N601="nulová",J601,0)</f>
        <v>0</v>
      </c>
      <c r="BJ601" s="24" t="s">
        <v>86</v>
      </c>
      <c r="BK601" s="245">
        <f>ROUND(I601*H601,2)</f>
        <v>0</v>
      </c>
      <c r="BL601" s="24" t="s">
        <v>308</v>
      </c>
      <c r="BM601" s="24" t="s">
        <v>929</v>
      </c>
    </row>
    <row r="602" s="12" customFormat="1">
      <c r="B602" s="255"/>
      <c r="C602" s="256"/>
      <c r="D602" s="252" t="s">
        <v>210</v>
      </c>
      <c r="E602" s="256"/>
      <c r="F602" s="258" t="s">
        <v>930</v>
      </c>
      <c r="G602" s="256"/>
      <c r="H602" s="259">
        <v>1.575</v>
      </c>
      <c r="I602" s="260"/>
      <c r="J602" s="256"/>
      <c r="K602" s="256"/>
      <c r="L602" s="261"/>
      <c r="M602" s="262"/>
      <c r="N602" s="263"/>
      <c r="O602" s="263"/>
      <c r="P602" s="263"/>
      <c r="Q602" s="263"/>
      <c r="R602" s="263"/>
      <c r="S602" s="263"/>
      <c r="T602" s="264"/>
      <c r="AT602" s="265" t="s">
        <v>210</v>
      </c>
      <c r="AU602" s="265" t="s">
        <v>88</v>
      </c>
      <c r="AV602" s="12" t="s">
        <v>88</v>
      </c>
      <c r="AW602" s="12" t="s">
        <v>6</v>
      </c>
      <c r="AX602" s="12" t="s">
        <v>86</v>
      </c>
      <c r="AY602" s="265" t="s">
        <v>133</v>
      </c>
    </row>
    <row r="603" s="1" customFormat="1" ht="16.5" customHeight="1">
      <c r="B603" s="47"/>
      <c r="C603" s="234" t="s">
        <v>931</v>
      </c>
      <c r="D603" s="234" t="s">
        <v>136</v>
      </c>
      <c r="E603" s="235" t="s">
        <v>932</v>
      </c>
      <c r="F603" s="236" t="s">
        <v>933</v>
      </c>
      <c r="G603" s="237" t="s">
        <v>235</v>
      </c>
      <c r="H603" s="238">
        <v>36.670000000000002</v>
      </c>
      <c r="I603" s="239"/>
      <c r="J603" s="240">
        <f>ROUND(I603*H603,2)</f>
        <v>0</v>
      </c>
      <c r="K603" s="236" t="s">
        <v>139</v>
      </c>
      <c r="L603" s="73"/>
      <c r="M603" s="241" t="s">
        <v>34</v>
      </c>
      <c r="N603" s="242" t="s">
        <v>49</v>
      </c>
      <c r="O603" s="48"/>
      <c r="P603" s="243">
        <f>O603*H603</f>
        <v>0</v>
      </c>
      <c r="Q603" s="243">
        <v>0</v>
      </c>
      <c r="R603" s="243">
        <f>Q603*H603</f>
        <v>0</v>
      </c>
      <c r="S603" s="243">
        <v>0</v>
      </c>
      <c r="T603" s="244">
        <f>S603*H603</f>
        <v>0</v>
      </c>
      <c r="AR603" s="24" t="s">
        <v>308</v>
      </c>
      <c r="AT603" s="24" t="s">
        <v>136</v>
      </c>
      <c r="AU603" s="24" t="s">
        <v>88</v>
      </c>
      <c r="AY603" s="24" t="s">
        <v>133</v>
      </c>
      <c r="BE603" s="245">
        <f>IF(N603="základní",J603,0)</f>
        <v>0</v>
      </c>
      <c r="BF603" s="245">
        <f>IF(N603="snížená",J603,0)</f>
        <v>0</v>
      </c>
      <c r="BG603" s="245">
        <f>IF(N603="zákl. přenesená",J603,0)</f>
        <v>0</v>
      </c>
      <c r="BH603" s="245">
        <f>IF(N603="sníž. přenesená",J603,0)</f>
        <v>0</v>
      </c>
      <c r="BI603" s="245">
        <f>IF(N603="nulová",J603,0)</f>
        <v>0</v>
      </c>
      <c r="BJ603" s="24" t="s">
        <v>86</v>
      </c>
      <c r="BK603" s="245">
        <f>ROUND(I603*H603,2)</f>
        <v>0</v>
      </c>
      <c r="BL603" s="24" t="s">
        <v>308</v>
      </c>
      <c r="BM603" s="24" t="s">
        <v>934</v>
      </c>
    </row>
    <row r="604" s="1" customFormat="1">
      <c r="B604" s="47"/>
      <c r="C604" s="75"/>
      <c r="D604" s="252" t="s">
        <v>208</v>
      </c>
      <c r="E604" s="75"/>
      <c r="F604" s="253" t="s">
        <v>935</v>
      </c>
      <c r="G604" s="75"/>
      <c r="H604" s="75"/>
      <c r="I604" s="204"/>
      <c r="J604" s="75"/>
      <c r="K604" s="75"/>
      <c r="L604" s="73"/>
      <c r="M604" s="254"/>
      <c r="N604" s="48"/>
      <c r="O604" s="48"/>
      <c r="P604" s="48"/>
      <c r="Q604" s="48"/>
      <c r="R604" s="48"/>
      <c r="S604" s="48"/>
      <c r="T604" s="96"/>
      <c r="AT604" s="24" t="s">
        <v>208</v>
      </c>
      <c r="AU604" s="24" t="s">
        <v>88</v>
      </c>
    </row>
    <row r="605" s="14" customFormat="1">
      <c r="B605" s="277"/>
      <c r="C605" s="278"/>
      <c r="D605" s="252" t="s">
        <v>210</v>
      </c>
      <c r="E605" s="279" t="s">
        <v>34</v>
      </c>
      <c r="F605" s="280" t="s">
        <v>338</v>
      </c>
      <c r="G605" s="278"/>
      <c r="H605" s="279" t="s">
        <v>34</v>
      </c>
      <c r="I605" s="281"/>
      <c r="J605" s="278"/>
      <c r="K605" s="278"/>
      <c r="L605" s="282"/>
      <c r="M605" s="283"/>
      <c r="N605" s="284"/>
      <c r="O605" s="284"/>
      <c r="P605" s="284"/>
      <c r="Q605" s="284"/>
      <c r="R605" s="284"/>
      <c r="S605" s="284"/>
      <c r="T605" s="285"/>
      <c r="AT605" s="286" t="s">
        <v>210</v>
      </c>
      <c r="AU605" s="286" t="s">
        <v>88</v>
      </c>
      <c r="AV605" s="14" t="s">
        <v>86</v>
      </c>
      <c r="AW605" s="14" t="s">
        <v>41</v>
      </c>
      <c r="AX605" s="14" t="s">
        <v>78</v>
      </c>
      <c r="AY605" s="286" t="s">
        <v>133</v>
      </c>
    </row>
    <row r="606" s="12" customFormat="1">
      <c r="B606" s="255"/>
      <c r="C606" s="256"/>
      <c r="D606" s="252" t="s">
        <v>210</v>
      </c>
      <c r="E606" s="257" t="s">
        <v>34</v>
      </c>
      <c r="F606" s="258" t="s">
        <v>936</v>
      </c>
      <c r="G606" s="256"/>
      <c r="H606" s="259">
        <v>3.1299999999999999</v>
      </c>
      <c r="I606" s="260"/>
      <c r="J606" s="256"/>
      <c r="K606" s="256"/>
      <c r="L606" s="261"/>
      <c r="M606" s="262"/>
      <c r="N606" s="263"/>
      <c r="O606" s="263"/>
      <c r="P606" s="263"/>
      <c r="Q606" s="263"/>
      <c r="R606" s="263"/>
      <c r="S606" s="263"/>
      <c r="T606" s="264"/>
      <c r="AT606" s="265" t="s">
        <v>210</v>
      </c>
      <c r="AU606" s="265" t="s">
        <v>88</v>
      </c>
      <c r="AV606" s="12" t="s">
        <v>88</v>
      </c>
      <c r="AW606" s="12" t="s">
        <v>41</v>
      </c>
      <c r="AX606" s="12" t="s">
        <v>78</v>
      </c>
      <c r="AY606" s="265" t="s">
        <v>133</v>
      </c>
    </row>
    <row r="607" s="12" customFormat="1">
      <c r="B607" s="255"/>
      <c r="C607" s="256"/>
      <c r="D607" s="252" t="s">
        <v>210</v>
      </c>
      <c r="E607" s="257" t="s">
        <v>34</v>
      </c>
      <c r="F607" s="258" t="s">
        <v>937</v>
      </c>
      <c r="G607" s="256"/>
      <c r="H607" s="259">
        <v>15.6</v>
      </c>
      <c r="I607" s="260"/>
      <c r="J607" s="256"/>
      <c r="K607" s="256"/>
      <c r="L607" s="261"/>
      <c r="M607" s="262"/>
      <c r="N607" s="263"/>
      <c r="O607" s="263"/>
      <c r="P607" s="263"/>
      <c r="Q607" s="263"/>
      <c r="R607" s="263"/>
      <c r="S607" s="263"/>
      <c r="T607" s="264"/>
      <c r="AT607" s="265" t="s">
        <v>210</v>
      </c>
      <c r="AU607" s="265" t="s">
        <v>88</v>
      </c>
      <c r="AV607" s="12" t="s">
        <v>88</v>
      </c>
      <c r="AW607" s="12" t="s">
        <v>41</v>
      </c>
      <c r="AX607" s="12" t="s">
        <v>78</v>
      </c>
      <c r="AY607" s="265" t="s">
        <v>133</v>
      </c>
    </row>
    <row r="608" s="12" customFormat="1">
      <c r="B608" s="255"/>
      <c r="C608" s="256"/>
      <c r="D608" s="252" t="s">
        <v>210</v>
      </c>
      <c r="E608" s="257" t="s">
        <v>34</v>
      </c>
      <c r="F608" s="258" t="s">
        <v>938</v>
      </c>
      <c r="G608" s="256"/>
      <c r="H608" s="259">
        <v>17.940000000000001</v>
      </c>
      <c r="I608" s="260"/>
      <c r="J608" s="256"/>
      <c r="K608" s="256"/>
      <c r="L608" s="261"/>
      <c r="M608" s="262"/>
      <c r="N608" s="263"/>
      <c r="O608" s="263"/>
      <c r="P608" s="263"/>
      <c r="Q608" s="263"/>
      <c r="R608" s="263"/>
      <c r="S608" s="263"/>
      <c r="T608" s="264"/>
      <c r="AT608" s="265" t="s">
        <v>210</v>
      </c>
      <c r="AU608" s="265" t="s">
        <v>88</v>
      </c>
      <c r="AV608" s="12" t="s">
        <v>88</v>
      </c>
      <c r="AW608" s="12" t="s">
        <v>41</v>
      </c>
      <c r="AX608" s="12" t="s">
        <v>78</v>
      </c>
      <c r="AY608" s="265" t="s">
        <v>133</v>
      </c>
    </row>
    <row r="609" s="13" customFormat="1">
      <c r="B609" s="266"/>
      <c r="C609" s="267"/>
      <c r="D609" s="252" t="s">
        <v>210</v>
      </c>
      <c r="E609" s="268" t="s">
        <v>34</v>
      </c>
      <c r="F609" s="269" t="s">
        <v>218</v>
      </c>
      <c r="G609" s="267"/>
      <c r="H609" s="270">
        <v>36.670000000000002</v>
      </c>
      <c r="I609" s="271"/>
      <c r="J609" s="267"/>
      <c r="K609" s="267"/>
      <c r="L609" s="272"/>
      <c r="M609" s="273"/>
      <c r="N609" s="274"/>
      <c r="O609" s="274"/>
      <c r="P609" s="274"/>
      <c r="Q609" s="274"/>
      <c r="R609" s="274"/>
      <c r="S609" s="274"/>
      <c r="T609" s="275"/>
      <c r="AT609" s="276" t="s">
        <v>210</v>
      </c>
      <c r="AU609" s="276" t="s">
        <v>88</v>
      </c>
      <c r="AV609" s="13" t="s">
        <v>152</v>
      </c>
      <c r="AW609" s="13" t="s">
        <v>41</v>
      </c>
      <c r="AX609" s="13" t="s">
        <v>86</v>
      </c>
      <c r="AY609" s="276" t="s">
        <v>133</v>
      </c>
    </row>
    <row r="610" s="1" customFormat="1" ht="16.5" customHeight="1">
      <c r="B610" s="47"/>
      <c r="C610" s="288" t="s">
        <v>939</v>
      </c>
      <c r="D610" s="288" t="s">
        <v>250</v>
      </c>
      <c r="E610" s="289" t="s">
        <v>940</v>
      </c>
      <c r="F610" s="290" t="s">
        <v>941</v>
      </c>
      <c r="G610" s="291" t="s">
        <v>235</v>
      </c>
      <c r="H610" s="292">
        <v>40.337000000000003</v>
      </c>
      <c r="I610" s="293"/>
      <c r="J610" s="294">
        <f>ROUND(I610*H610,2)</f>
        <v>0</v>
      </c>
      <c r="K610" s="290" t="s">
        <v>139</v>
      </c>
      <c r="L610" s="295"/>
      <c r="M610" s="296" t="s">
        <v>34</v>
      </c>
      <c r="N610" s="297" t="s">
        <v>49</v>
      </c>
      <c r="O610" s="48"/>
      <c r="P610" s="243">
        <f>O610*H610</f>
        <v>0</v>
      </c>
      <c r="Q610" s="243">
        <v>0.00027999999999999998</v>
      </c>
      <c r="R610" s="243">
        <f>Q610*H610</f>
        <v>0.01129436</v>
      </c>
      <c r="S610" s="243">
        <v>0</v>
      </c>
      <c r="T610" s="244">
        <f>S610*H610</f>
        <v>0</v>
      </c>
      <c r="AR610" s="24" t="s">
        <v>412</v>
      </c>
      <c r="AT610" s="24" t="s">
        <v>250</v>
      </c>
      <c r="AU610" s="24" t="s">
        <v>88</v>
      </c>
      <c r="AY610" s="24" t="s">
        <v>133</v>
      </c>
      <c r="BE610" s="245">
        <f>IF(N610="základní",J610,0)</f>
        <v>0</v>
      </c>
      <c r="BF610" s="245">
        <f>IF(N610="snížená",J610,0)</f>
        <v>0</v>
      </c>
      <c r="BG610" s="245">
        <f>IF(N610="zákl. přenesená",J610,0)</f>
        <v>0</v>
      </c>
      <c r="BH610" s="245">
        <f>IF(N610="sníž. přenesená",J610,0)</f>
        <v>0</v>
      </c>
      <c r="BI610" s="245">
        <f>IF(N610="nulová",J610,0)</f>
        <v>0</v>
      </c>
      <c r="BJ610" s="24" t="s">
        <v>86</v>
      </c>
      <c r="BK610" s="245">
        <f>ROUND(I610*H610,2)</f>
        <v>0</v>
      </c>
      <c r="BL610" s="24" t="s">
        <v>308</v>
      </c>
      <c r="BM610" s="24" t="s">
        <v>942</v>
      </c>
    </row>
    <row r="611" s="12" customFormat="1">
      <c r="B611" s="255"/>
      <c r="C611" s="256"/>
      <c r="D611" s="252" t="s">
        <v>210</v>
      </c>
      <c r="E611" s="256"/>
      <c r="F611" s="258" t="s">
        <v>943</v>
      </c>
      <c r="G611" s="256"/>
      <c r="H611" s="259">
        <v>40.337000000000003</v>
      </c>
      <c r="I611" s="260"/>
      <c r="J611" s="256"/>
      <c r="K611" s="256"/>
      <c r="L611" s="261"/>
      <c r="M611" s="262"/>
      <c r="N611" s="263"/>
      <c r="O611" s="263"/>
      <c r="P611" s="263"/>
      <c r="Q611" s="263"/>
      <c r="R611" s="263"/>
      <c r="S611" s="263"/>
      <c r="T611" s="264"/>
      <c r="AT611" s="265" t="s">
        <v>210</v>
      </c>
      <c r="AU611" s="265" t="s">
        <v>88</v>
      </c>
      <c r="AV611" s="12" t="s">
        <v>88</v>
      </c>
      <c r="AW611" s="12" t="s">
        <v>6</v>
      </c>
      <c r="AX611" s="12" t="s">
        <v>86</v>
      </c>
      <c r="AY611" s="265" t="s">
        <v>133</v>
      </c>
    </row>
    <row r="612" s="1" customFormat="1" ht="25.5" customHeight="1">
      <c r="B612" s="47"/>
      <c r="C612" s="234" t="s">
        <v>944</v>
      </c>
      <c r="D612" s="234" t="s">
        <v>136</v>
      </c>
      <c r="E612" s="235" t="s">
        <v>945</v>
      </c>
      <c r="F612" s="236" t="s">
        <v>946</v>
      </c>
      <c r="G612" s="237" t="s">
        <v>206</v>
      </c>
      <c r="H612" s="238">
        <v>44.079999999999998</v>
      </c>
      <c r="I612" s="239"/>
      <c r="J612" s="240">
        <f>ROUND(I612*H612,2)</f>
        <v>0</v>
      </c>
      <c r="K612" s="236" t="s">
        <v>139</v>
      </c>
      <c r="L612" s="73"/>
      <c r="M612" s="241" t="s">
        <v>34</v>
      </c>
      <c r="N612" s="242" t="s">
        <v>49</v>
      </c>
      <c r="O612" s="48"/>
      <c r="P612" s="243">
        <f>O612*H612</f>
        <v>0</v>
      </c>
      <c r="Q612" s="243">
        <v>0</v>
      </c>
      <c r="R612" s="243">
        <f>Q612*H612</f>
        <v>0</v>
      </c>
      <c r="S612" s="243">
        <v>0</v>
      </c>
      <c r="T612" s="244">
        <f>S612*H612</f>
        <v>0</v>
      </c>
      <c r="AR612" s="24" t="s">
        <v>308</v>
      </c>
      <c r="AT612" s="24" t="s">
        <v>136</v>
      </c>
      <c r="AU612" s="24" t="s">
        <v>88</v>
      </c>
      <c r="AY612" s="24" t="s">
        <v>133</v>
      </c>
      <c r="BE612" s="245">
        <f>IF(N612="základní",J612,0)</f>
        <v>0</v>
      </c>
      <c r="BF612" s="245">
        <f>IF(N612="snížená",J612,0)</f>
        <v>0</v>
      </c>
      <c r="BG612" s="245">
        <f>IF(N612="zákl. přenesená",J612,0)</f>
        <v>0</v>
      </c>
      <c r="BH612" s="245">
        <f>IF(N612="sníž. přenesená",J612,0)</f>
        <v>0</v>
      </c>
      <c r="BI612" s="245">
        <f>IF(N612="nulová",J612,0)</f>
        <v>0</v>
      </c>
      <c r="BJ612" s="24" t="s">
        <v>86</v>
      </c>
      <c r="BK612" s="245">
        <f>ROUND(I612*H612,2)</f>
        <v>0</v>
      </c>
      <c r="BL612" s="24" t="s">
        <v>308</v>
      </c>
      <c r="BM612" s="24" t="s">
        <v>947</v>
      </c>
    </row>
    <row r="613" s="1" customFormat="1">
      <c r="B613" s="47"/>
      <c r="C613" s="75"/>
      <c r="D613" s="252" t="s">
        <v>208</v>
      </c>
      <c r="E613" s="75"/>
      <c r="F613" s="253" t="s">
        <v>948</v>
      </c>
      <c r="G613" s="75"/>
      <c r="H613" s="75"/>
      <c r="I613" s="204"/>
      <c r="J613" s="75"/>
      <c r="K613" s="75"/>
      <c r="L613" s="73"/>
      <c r="M613" s="254"/>
      <c r="N613" s="48"/>
      <c r="O613" s="48"/>
      <c r="P613" s="48"/>
      <c r="Q613" s="48"/>
      <c r="R613" s="48"/>
      <c r="S613" s="48"/>
      <c r="T613" s="96"/>
      <c r="AT613" s="24" t="s">
        <v>208</v>
      </c>
      <c r="AU613" s="24" t="s">
        <v>88</v>
      </c>
    </row>
    <row r="614" s="14" customFormat="1">
      <c r="B614" s="277"/>
      <c r="C614" s="278"/>
      <c r="D614" s="252" t="s">
        <v>210</v>
      </c>
      <c r="E614" s="279" t="s">
        <v>34</v>
      </c>
      <c r="F614" s="280" t="s">
        <v>338</v>
      </c>
      <c r="G614" s="278"/>
      <c r="H614" s="279" t="s">
        <v>34</v>
      </c>
      <c r="I614" s="281"/>
      <c r="J614" s="278"/>
      <c r="K614" s="278"/>
      <c r="L614" s="282"/>
      <c r="M614" s="283"/>
      <c r="N614" s="284"/>
      <c r="O614" s="284"/>
      <c r="P614" s="284"/>
      <c r="Q614" s="284"/>
      <c r="R614" s="284"/>
      <c r="S614" s="284"/>
      <c r="T614" s="285"/>
      <c r="AT614" s="286" t="s">
        <v>210</v>
      </c>
      <c r="AU614" s="286" t="s">
        <v>88</v>
      </c>
      <c r="AV614" s="14" t="s">
        <v>86</v>
      </c>
      <c r="AW614" s="14" t="s">
        <v>41</v>
      </c>
      <c r="AX614" s="14" t="s">
        <v>78</v>
      </c>
      <c r="AY614" s="286" t="s">
        <v>133</v>
      </c>
    </row>
    <row r="615" s="12" customFormat="1">
      <c r="B615" s="255"/>
      <c r="C615" s="256"/>
      <c r="D615" s="252" t="s">
        <v>210</v>
      </c>
      <c r="E615" s="257" t="s">
        <v>34</v>
      </c>
      <c r="F615" s="258" t="s">
        <v>339</v>
      </c>
      <c r="G615" s="256"/>
      <c r="H615" s="259">
        <v>4.4800000000000004</v>
      </c>
      <c r="I615" s="260"/>
      <c r="J615" s="256"/>
      <c r="K615" s="256"/>
      <c r="L615" s="261"/>
      <c r="M615" s="262"/>
      <c r="N615" s="263"/>
      <c r="O615" s="263"/>
      <c r="P615" s="263"/>
      <c r="Q615" s="263"/>
      <c r="R615" s="263"/>
      <c r="S615" s="263"/>
      <c r="T615" s="264"/>
      <c r="AT615" s="265" t="s">
        <v>210</v>
      </c>
      <c r="AU615" s="265" t="s">
        <v>88</v>
      </c>
      <c r="AV615" s="12" t="s">
        <v>88</v>
      </c>
      <c r="AW615" s="12" t="s">
        <v>41</v>
      </c>
      <c r="AX615" s="12" t="s">
        <v>78</v>
      </c>
      <c r="AY615" s="265" t="s">
        <v>133</v>
      </c>
    </row>
    <row r="616" s="12" customFormat="1">
      <c r="B616" s="255"/>
      <c r="C616" s="256"/>
      <c r="D616" s="252" t="s">
        <v>210</v>
      </c>
      <c r="E616" s="257" t="s">
        <v>34</v>
      </c>
      <c r="F616" s="258" t="s">
        <v>340</v>
      </c>
      <c r="G616" s="256"/>
      <c r="H616" s="259">
        <v>16.66</v>
      </c>
      <c r="I616" s="260"/>
      <c r="J616" s="256"/>
      <c r="K616" s="256"/>
      <c r="L616" s="261"/>
      <c r="M616" s="262"/>
      <c r="N616" s="263"/>
      <c r="O616" s="263"/>
      <c r="P616" s="263"/>
      <c r="Q616" s="263"/>
      <c r="R616" s="263"/>
      <c r="S616" s="263"/>
      <c r="T616" s="264"/>
      <c r="AT616" s="265" t="s">
        <v>210</v>
      </c>
      <c r="AU616" s="265" t="s">
        <v>88</v>
      </c>
      <c r="AV616" s="12" t="s">
        <v>88</v>
      </c>
      <c r="AW616" s="12" t="s">
        <v>41</v>
      </c>
      <c r="AX616" s="12" t="s">
        <v>78</v>
      </c>
      <c r="AY616" s="265" t="s">
        <v>133</v>
      </c>
    </row>
    <row r="617" s="12" customFormat="1">
      <c r="B617" s="255"/>
      <c r="C617" s="256"/>
      <c r="D617" s="252" t="s">
        <v>210</v>
      </c>
      <c r="E617" s="257" t="s">
        <v>34</v>
      </c>
      <c r="F617" s="258" t="s">
        <v>341</v>
      </c>
      <c r="G617" s="256"/>
      <c r="H617" s="259">
        <v>22.940000000000001</v>
      </c>
      <c r="I617" s="260"/>
      <c r="J617" s="256"/>
      <c r="K617" s="256"/>
      <c r="L617" s="261"/>
      <c r="M617" s="262"/>
      <c r="N617" s="263"/>
      <c r="O617" s="263"/>
      <c r="P617" s="263"/>
      <c r="Q617" s="263"/>
      <c r="R617" s="263"/>
      <c r="S617" s="263"/>
      <c r="T617" s="264"/>
      <c r="AT617" s="265" t="s">
        <v>210</v>
      </c>
      <c r="AU617" s="265" t="s">
        <v>88</v>
      </c>
      <c r="AV617" s="12" t="s">
        <v>88</v>
      </c>
      <c r="AW617" s="12" t="s">
        <v>41</v>
      </c>
      <c r="AX617" s="12" t="s">
        <v>78</v>
      </c>
      <c r="AY617" s="265" t="s">
        <v>133</v>
      </c>
    </row>
    <row r="618" s="13" customFormat="1">
      <c r="B618" s="266"/>
      <c r="C618" s="267"/>
      <c r="D618" s="252" t="s">
        <v>210</v>
      </c>
      <c r="E618" s="268" t="s">
        <v>34</v>
      </c>
      <c r="F618" s="269" t="s">
        <v>218</v>
      </c>
      <c r="G618" s="267"/>
      <c r="H618" s="270">
        <v>44.079999999999998</v>
      </c>
      <c r="I618" s="271"/>
      <c r="J618" s="267"/>
      <c r="K618" s="267"/>
      <c r="L618" s="272"/>
      <c r="M618" s="273"/>
      <c r="N618" s="274"/>
      <c r="O618" s="274"/>
      <c r="P618" s="274"/>
      <c r="Q618" s="274"/>
      <c r="R618" s="274"/>
      <c r="S618" s="274"/>
      <c r="T618" s="275"/>
      <c r="AT618" s="276" t="s">
        <v>210</v>
      </c>
      <c r="AU618" s="276" t="s">
        <v>88</v>
      </c>
      <c r="AV618" s="13" t="s">
        <v>152</v>
      </c>
      <c r="AW618" s="13" t="s">
        <v>41</v>
      </c>
      <c r="AX618" s="13" t="s">
        <v>86</v>
      </c>
      <c r="AY618" s="276" t="s">
        <v>133</v>
      </c>
    </row>
    <row r="619" s="1" customFormat="1" ht="16.5" customHeight="1">
      <c r="B619" s="47"/>
      <c r="C619" s="288" t="s">
        <v>949</v>
      </c>
      <c r="D619" s="288" t="s">
        <v>250</v>
      </c>
      <c r="E619" s="289" t="s">
        <v>950</v>
      </c>
      <c r="F619" s="290" t="s">
        <v>951</v>
      </c>
      <c r="G619" s="291" t="s">
        <v>206</v>
      </c>
      <c r="H619" s="292">
        <v>46.283999999999999</v>
      </c>
      <c r="I619" s="293"/>
      <c r="J619" s="294">
        <f>ROUND(I619*H619,2)</f>
        <v>0</v>
      </c>
      <c r="K619" s="290" t="s">
        <v>139</v>
      </c>
      <c r="L619" s="295"/>
      <c r="M619" s="296" t="s">
        <v>34</v>
      </c>
      <c r="N619" s="297" t="s">
        <v>49</v>
      </c>
      <c r="O619" s="48"/>
      <c r="P619" s="243">
        <f>O619*H619</f>
        <v>0</v>
      </c>
      <c r="Q619" s="243">
        <v>0.01925</v>
      </c>
      <c r="R619" s="243">
        <f>Q619*H619</f>
        <v>0.89096699999999995</v>
      </c>
      <c r="S619" s="243">
        <v>0</v>
      </c>
      <c r="T619" s="244">
        <f>S619*H619</f>
        <v>0</v>
      </c>
      <c r="AR619" s="24" t="s">
        <v>412</v>
      </c>
      <c r="AT619" s="24" t="s">
        <v>250</v>
      </c>
      <c r="AU619" s="24" t="s">
        <v>88</v>
      </c>
      <c r="AY619" s="24" t="s">
        <v>133</v>
      </c>
      <c r="BE619" s="245">
        <f>IF(N619="základní",J619,0)</f>
        <v>0</v>
      </c>
      <c r="BF619" s="245">
        <f>IF(N619="snížená",J619,0)</f>
        <v>0</v>
      </c>
      <c r="BG619" s="245">
        <f>IF(N619="zákl. přenesená",J619,0)</f>
        <v>0</v>
      </c>
      <c r="BH619" s="245">
        <f>IF(N619="sníž. přenesená",J619,0)</f>
        <v>0</v>
      </c>
      <c r="BI619" s="245">
        <f>IF(N619="nulová",J619,0)</f>
        <v>0</v>
      </c>
      <c r="BJ619" s="24" t="s">
        <v>86</v>
      </c>
      <c r="BK619" s="245">
        <f>ROUND(I619*H619,2)</f>
        <v>0</v>
      </c>
      <c r="BL619" s="24" t="s">
        <v>308</v>
      </c>
      <c r="BM619" s="24" t="s">
        <v>952</v>
      </c>
    </row>
    <row r="620" s="12" customFormat="1">
      <c r="B620" s="255"/>
      <c r="C620" s="256"/>
      <c r="D620" s="252" t="s">
        <v>210</v>
      </c>
      <c r="E620" s="256"/>
      <c r="F620" s="258" t="s">
        <v>953</v>
      </c>
      <c r="G620" s="256"/>
      <c r="H620" s="259">
        <v>46.283999999999999</v>
      </c>
      <c r="I620" s="260"/>
      <c r="J620" s="256"/>
      <c r="K620" s="256"/>
      <c r="L620" s="261"/>
      <c r="M620" s="262"/>
      <c r="N620" s="263"/>
      <c r="O620" s="263"/>
      <c r="P620" s="263"/>
      <c r="Q620" s="263"/>
      <c r="R620" s="263"/>
      <c r="S620" s="263"/>
      <c r="T620" s="264"/>
      <c r="AT620" s="265" t="s">
        <v>210</v>
      </c>
      <c r="AU620" s="265" t="s">
        <v>88</v>
      </c>
      <c r="AV620" s="12" t="s">
        <v>88</v>
      </c>
      <c r="AW620" s="12" t="s">
        <v>6</v>
      </c>
      <c r="AX620" s="12" t="s">
        <v>86</v>
      </c>
      <c r="AY620" s="265" t="s">
        <v>133</v>
      </c>
    </row>
    <row r="621" s="1" customFormat="1" ht="25.5" customHeight="1">
      <c r="B621" s="47"/>
      <c r="C621" s="234" t="s">
        <v>954</v>
      </c>
      <c r="D621" s="234" t="s">
        <v>136</v>
      </c>
      <c r="E621" s="235" t="s">
        <v>955</v>
      </c>
      <c r="F621" s="236" t="s">
        <v>956</v>
      </c>
      <c r="G621" s="237" t="s">
        <v>206</v>
      </c>
      <c r="H621" s="238">
        <v>44.079999999999998</v>
      </c>
      <c r="I621" s="239"/>
      <c r="J621" s="240">
        <f>ROUND(I621*H621,2)</f>
        <v>0</v>
      </c>
      <c r="K621" s="236" t="s">
        <v>139</v>
      </c>
      <c r="L621" s="73"/>
      <c r="M621" s="241" t="s">
        <v>34</v>
      </c>
      <c r="N621" s="242" t="s">
        <v>49</v>
      </c>
      <c r="O621" s="48"/>
      <c r="P621" s="243">
        <f>O621*H621</f>
        <v>0</v>
      </c>
      <c r="Q621" s="243">
        <v>0</v>
      </c>
      <c r="R621" s="243">
        <f>Q621*H621</f>
        <v>0</v>
      </c>
      <c r="S621" s="243">
        <v>0</v>
      </c>
      <c r="T621" s="244">
        <f>S621*H621</f>
        <v>0</v>
      </c>
      <c r="AR621" s="24" t="s">
        <v>308</v>
      </c>
      <c r="AT621" s="24" t="s">
        <v>136</v>
      </c>
      <c r="AU621" s="24" t="s">
        <v>88</v>
      </c>
      <c r="AY621" s="24" t="s">
        <v>133</v>
      </c>
      <c r="BE621" s="245">
        <f>IF(N621="základní",J621,0)</f>
        <v>0</v>
      </c>
      <c r="BF621" s="245">
        <f>IF(N621="snížená",J621,0)</f>
        <v>0</v>
      </c>
      <c r="BG621" s="245">
        <f>IF(N621="zákl. přenesená",J621,0)</f>
        <v>0</v>
      </c>
      <c r="BH621" s="245">
        <f>IF(N621="sníž. přenesená",J621,0)</f>
        <v>0</v>
      </c>
      <c r="BI621" s="245">
        <f>IF(N621="nulová",J621,0)</f>
        <v>0</v>
      </c>
      <c r="BJ621" s="24" t="s">
        <v>86</v>
      </c>
      <c r="BK621" s="245">
        <f>ROUND(I621*H621,2)</f>
        <v>0</v>
      </c>
      <c r="BL621" s="24" t="s">
        <v>308</v>
      </c>
      <c r="BM621" s="24" t="s">
        <v>957</v>
      </c>
    </row>
    <row r="622" s="1" customFormat="1">
      <c r="B622" s="47"/>
      <c r="C622" s="75"/>
      <c r="D622" s="252" t="s">
        <v>208</v>
      </c>
      <c r="E622" s="75"/>
      <c r="F622" s="253" t="s">
        <v>958</v>
      </c>
      <c r="G622" s="75"/>
      <c r="H622" s="75"/>
      <c r="I622" s="204"/>
      <c r="J622" s="75"/>
      <c r="K622" s="75"/>
      <c r="L622" s="73"/>
      <c r="M622" s="254"/>
      <c r="N622" s="48"/>
      <c r="O622" s="48"/>
      <c r="P622" s="48"/>
      <c r="Q622" s="48"/>
      <c r="R622" s="48"/>
      <c r="S622" s="48"/>
      <c r="T622" s="96"/>
      <c r="AT622" s="24" t="s">
        <v>208</v>
      </c>
      <c r="AU622" s="24" t="s">
        <v>88</v>
      </c>
    </row>
    <row r="623" s="14" customFormat="1">
      <c r="B623" s="277"/>
      <c r="C623" s="278"/>
      <c r="D623" s="252" t="s">
        <v>210</v>
      </c>
      <c r="E623" s="279" t="s">
        <v>34</v>
      </c>
      <c r="F623" s="280" t="s">
        <v>338</v>
      </c>
      <c r="G623" s="278"/>
      <c r="H623" s="279" t="s">
        <v>34</v>
      </c>
      <c r="I623" s="281"/>
      <c r="J623" s="278"/>
      <c r="K623" s="278"/>
      <c r="L623" s="282"/>
      <c r="M623" s="283"/>
      <c r="N623" s="284"/>
      <c r="O623" s="284"/>
      <c r="P623" s="284"/>
      <c r="Q623" s="284"/>
      <c r="R623" s="284"/>
      <c r="S623" s="284"/>
      <c r="T623" s="285"/>
      <c r="AT623" s="286" t="s">
        <v>210</v>
      </c>
      <c r="AU623" s="286" t="s">
        <v>88</v>
      </c>
      <c r="AV623" s="14" t="s">
        <v>86</v>
      </c>
      <c r="AW623" s="14" t="s">
        <v>41</v>
      </c>
      <c r="AX623" s="14" t="s">
        <v>78</v>
      </c>
      <c r="AY623" s="286" t="s">
        <v>133</v>
      </c>
    </row>
    <row r="624" s="12" customFormat="1">
      <c r="B624" s="255"/>
      <c r="C624" s="256"/>
      <c r="D624" s="252" t="s">
        <v>210</v>
      </c>
      <c r="E624" s="257" t="s">
        <v>34</v>
      </c>
      <c r="F624" s="258" t="s">
        <v>339</v>
      </c>
      <c r="G624" s="256"/>
      <c r="H624" s="259">
        <v>4.4800000000000004</v>
      </c>
      <c r="I624" s="260"/>
      <c r="J624" s="256"/>
      <c r="K624" s="256"/>
      <c r="L624" s="261"/>
      <c r="M624" s="262"/>
      <c r="N624" s="263"/>
      <c r="O624" s="263"/>
      <c r="P624" s="263"/>
      <c r="Q624" s="263"/>
      <c r="R624" s="263"/>
      <c r="S624" s="263"/>
      <c r="T624" s="264"/>
      <c r="AT624" s="265" t="s">
        <v>210</v>
      </c>
      <c r="AU624" s="265" t="s">
        <v>88</v>
      </c>
      <c r="AV624" s="12" t="s">
        <v>88</v>
      </c>
      <c r="AW624" s="12" t="s">
        <v>41</v>
      </c>
      <c r="AX624" s="12" t="s">
        <v>78</v>
      </c>
      <c r="AY624" s="265" t="s">
        <v>133</v>
      </c>
    </row>
    <row r="625" s="12" customFormat="1">
      <c r="B625" s="255"/>
      <c r="C625" s="256"/>
      <c r="D625" s="252" t="s">
        <v>210</v>
      </c>
      <c r="E625" s="257" t="s">
        <v>34</v>
      </c>
      <c r="F625" s="258" t="s">
        <v>340</v>
      </c>
      <c r="G625" s="256"/>
      <c r="H625" s="259">
        <v>16.66</v>
      </c>
      <c r="I625" s="260"/>
      <c r="J625" s="256"/>
      <c r="K625" s="256"/>
      <c r="L625" s="261"/>
      <c r="M625" s="262"/>
      <c r="N625" s="263"/>
      <c r="O625" s="263"/>
      <c r="P625" s="263"/>
      <c r="Q625" s="263"/>
      <c r="R625" s="263"/>
      <c r="S625" s="263"/>
      <c r="T625" s="264"/>
      <c r="AT625" s="265" t="s">
        <v>210</v>
      </c>
      <c r="AU625" s="265" t="s">
        <v>88</v>
      </c>
      <c r="AV625" s="12" t="s">
        <v>88</v>
      </c>
      <c r="AW625" s="12" t="s">
        <v>41</v>
      </c>
      <c r="AX625" s="12" t="s">
        <v>78</v>
      </c>
      <c r="AY625" s="265" t="s">
        <v>133</v>
      </c>
    </row>
    <row r="626" s="12" customFormat="1">
      <c r="B626" s="255"/>
      <c r="C626" s="256"/>
      <c r="D626" s="252" t="s">
        <v>210</v>
      </c>
      <c r="E626" s="257" t="s">
        <v>34</v>
      </c>
      <c r="F626" s="258" t="s">
        <v>341</v>
      </c>
      <c r="G626" s="256"/>
      <c r="H626" s="259">
        <v>22.940000000000001</v>
      </c>
      <c r="I626" s="260"/>
      <c r="J626" s="256"/>
      <c r="K626" s="256"/>
      <c r="L626" s="261"/>
      <c r="M626" s="262"/>
      <c r="N626" s="263"/>
      <c r="O626" s="263"/>
      <c r="P626" s="263"/>
      <c r="Q626" s="263"/>
      <c r="R626" s="263"/>
      <c r="S626" s="263"/>
      <c r="T626" s="264"/>
      <c r="AT626" s="265" t="s">
        <v>210</v>
      </c>
      <c r="AU626" s="265" t="s">
        <v>88</v>
      </c>
      <c r="AV626" s="12" t="s">
        <v>88</v>
      </c>
      <c r="AW626" s="12" t="s">
        <v>41</v>
      </c>
      <c r="AX626" s="12" t="s">
        <v>78</v>
      </c>
      <c r="AY626" s="265" t="s">
        <v>133</v>
      </c>
    </row>
    <row r="627" s="13" customFormat="1">
      <c r="B627" s="266"/>
      <c r="C627" s="267"/>
      <c r="D627" s="252" t="s">
        <v>210</v>
      </c>
      <c r="E627" s="268" t="s">
        <v>34</v>
      </c>
      <c r="F627" s="269" t="s">
        <v>218</v>
      </c>
      <c r="G627" s="267"/>
      <c r="H627" s="270">
        <v>44.079999999999998</v>
      </c>
      <c r="I627" s="271"/>
      <c r="J627" s="267"/>
      <c r="K627" s="267"/>
      <c r="L627" s="272"/>
      <c r="M627" s="273"/>
      <c r="N627" s="274"/>
      <c r="O627" s="274"/>
      <c r="P627" s="274"/>
      <c r="Q627" s="274"/>
      <c r="R627" s="274"/>
      <c r="S627" s="274"/>
      <c r="T627" s="275"/>
      <c r="AT627" s="276" t="s">
        <v>210</v>
      </c>
      <c r="AU627" s="276" t="s">
        <v>88</v>
      </c>
      <c r="AV627" s="13" t="s">
        <v>152</v>
      </c>
      <c r="AW627" s="13" t="s">
        <v>41</v>
      </c>
      <c r="AX627" s="13" t="s">
        <v>86</v>
      </c>
      <c r="AY627" s="276" t="s">
        <v>133</v>
      </c>
    </row>
    <row r="628" s="1" customFormat="1" ht="25.5" customHeight="1">
      <c r="B628" s="47"/>
      <c r="C628" s="288" t="s">
        <v>959</v>
      </c>
      <c r="D628" s="288" t="s">
        <v>250</v>
      </c>
      <c r="E628" s="289" t="s">
        <v>960</v>
      </c>
      <c r="F628" s="290" t="s">
        <v>961</v>
      </c>
      <c r="G628" s="291" t="s">
        <v>235</v>
      </c>
      <c r="H628" s="292">
        <v>46.283999999999999</v>
      </c>
      <c r="I628" s="293"/>
      <c r="J628" s="294">
        <f>ROUND(I628*H628,2)</f>
        <v>0</v>
      </c>
      <c r="K628" s="290" t="s">
        <v>139</v>
      </c>
      <c r="L628" s="295"/>
      <c r="M628" s="296" t="s">
        <v>34</v>
      </c>
      <c r="N628" s="297" t="s">
        <v>49</v>
      </c>
      <c r="O628" s="48"/>
      <c r="P628" s="243">
        <f>O628*H628</f>
        <v>0</v>
      </c>
      <c r="Q628" s="243">
        <v>0.00040000000000000002</v>
      </c>
      <c r="R628" s="243">
        <f>Q628*H628</f>
        <v>0.018513600000000002</v>
      </c>
      <c r="S628" s="243">
        <v>0</v>
      </c>
      <c r="T628" s="244">
        <f>S628*H628</f>
        <v>0</v>
      </c>
      <c r="AR628" s="24" t="s">
        <v>412</v>
      </c>
      <c r="AT628" s="24" t="s">
        <v>250</v>
      </c>
      <c r="AU628" s="24" t="s">
        <v>88</v>
      </c>
      <c r="AY628" s="24" t="s">
        <v>133</v>
      </c>
      <c r="BE628" s="245">
        <f>IF(N628="základní",J628,0)</f>
        <v>0</v>
      </c>
      <c r="BF628" s="245">
        <f>IF(N628="snížená",J628,0)</f>
        <v>0</v>
      </c>
      <c r="BG628" s="245">
        <f>IF(N628="zákl. přenesená",J628,0)</f>
        <v>0</v>
      </c>
      <c r="BH628" s="245">
        <f>IF(N628="sníž. přenesená",J628,0)</f>
        <v>0</v>
      </c>
      <c r="BI628" s="245">
        <f>IF(N628="nulová",J628,0)</f>
        <v>0</v>
      </c>
      <c r="BJ628" s="24" t="s">
        <v>86</v>
      </c>
      <c r="BK628" s="245">
        <f>ROUND(I628*H628,2)</f>
        <v>0</v>
      </c>
      <c r="BL628" s="24" t="s">
        <v>308</v>
      </c>
      <c r="BM628" s="24" t="s">
        <v>962</v>
      </c>
    </row>
    <row r="629" s="12" customFormat="1">
      <c r="B629" s="255"/>
      <c r="C629" s="256"/>
      <c r="D629" s="252" t="s">
        <v>210</v>
      </c>
      <c r="E629" s="256"/>
      <c r="F629" s="258" t="s">
        <v>953</v>
      </c>
      <c r="G629" s="256"/>
      <c r="H629" s="259">
        <v>46.283999999999999</v>
      </c>
      <c r="I629" s="260"/>
      <c r="J629" s="256"/>
      <c r="K629" s="256"/>
      <c r="L629" s="261"/>
      <c r="M629" s="262"/>
      <c r="N629" s="263"/>
      <c r="O629" s="263"/>
      <c r="P629" s="263"/>
      <c r="Q629" s="263"/>
      <c r="R629" s="263"/>
      <c r="S629" s="263"/>
      <c r="T629" s="264"/>
      <c r="AT629" s="265" t="s">
        <v>210</v>
      </c>
      <c r="AU629" s="265" t="s">
        <v>88</v>
      </c>
      <c r="AV629" s="12" t="s">
        <v>88</v>
      </c>
      <c r="AW629" s="12" t="s">
        <v>6</v>
      </c>
      <c r="AX629" s="12" t="s">
        <v>86</v>
      </c>
      <c r="AY629" s="265" t="s">
        <v>133</v>
      </c>
    </row>
    <row r="630" s="1" customFormat="1" ht="38.25" customHeight="1">
      <c r="B630" s="47"/>
      <c r="C630" s="234" t="s">
        <v>963</v>
      </c>
      <c r="D630" s="234" t="s">
        <v>136</v>
      </c>
      <c r="E630" s="235" t="s">
        <v>964</v>
      </c>
      <c r="F630" s="236" t="s">
        <v>965</v>
      </c>
      <c r="G630" s="237" t="s">
        <v>244</v>
      </c>
      <c r="H630" s="238">
        <v>0.92100000000000004</v>
      </c>
      <c r="I630" s="239"/>
      <c r="J630" s="240">
        <f>ROUND(I630*H630,2)</f>
        <v>0</v>
      </c>
      <c r="K630" s="236" t="s">
        <v>139</v>
      </c>
      <c r="L630" s="73"/>
      <c r="M630" s="241" t="s">
        <v>34</v>
      </c>
      <c r="N630" s="242" t="s">
        <v>49</v>
      </c>
      <c r="O630" s="48"/>
      <c r="P630" s="243">
        <f>O630*H630</f>
        <v>0</v>
      </c>
      <c r="Q630" s="243">
        <v>0</v>
      </c>
      <c r="R630" s="243">
        <f>Q630*H630</f>
        <v>0</v>
      </c>
      <c r="S630" s="243">
        <v>0</v>
      </c>
      <c r="T630" s="244">
        <f>S630*H630</f>
        <v>0</v>
      </c>
      <c r="AR630" s="24" t="s">
        <v>308</v>
      </c>
      <c r="AT630" s="24" t="s">
        <v>136</v>
      </c>
      <c r="AU630" s="24" t="s">
        <v>88</v>
      </c>
      <c r="AY630" s="24" t="s">
        <v>133</v>
      </c>
      <c r="BE630" s="245">
        <f>IF(N630="základní",J630,0)</f>
        <v>0</v>
      </c>
      <c r="BF630" s="245">
        <f>IF(N630="snížená",J630,0)</f>
        <v>0</v>
      </c>
      <c r="BG630" s="245">
        <f>IF(N630="zákl. přenesená",J630,0)</f>
        <v>0</v>
      </c>
      <c r="BH630" s="245">
        <f>IF(N630="sníž. přenesená",J630,0)</f>
        <v>0</v>
      </c>
      <c r="BI630" s="245">
        <f>IF(N630="nulová",J630,0)</f>
        <v>0</v>
      </c>
      <c r="BJ630" s="24" t="s">
        <v>86</v>
      </c>
      <c r="BK630" s="245">
        <f>ROUND(I630*H630,2)</f>
        <v>0</v>
      </c>
      <c r="BL630" s="24" t="s">
        <v>308</v>
      </c>
      <c r="BM630" s="24" t="s">
        <v>966</v>
      </c>
    </row>
    <row r="631" s="1" customFormat="1">
      <c r="B631" s="47"/>
      <c r="C631" s="75"/>
      <c r="D631" s="252" t="s">
        <v>208</v>
      </c>
      <c r="E631" s="75"/>
      <c r="F631" s="253" t="s">
        <v>799</v>
      </c>
      <c r="G631" s="75"/>
      <c r="H631" s="75"/>
      <c r="I631" s="204"/>
      <c r="J631" s="75"/>
      <c r="K631" s="75"/>
      <c r="L631" s="73"/>
      <c r="M631" s="254"/>
      <c r="N631" s="48"/>
      <c r="O631" s="48"/>
      <c r="P631" s="48"/>
      <c r="Q631" s="48"/>
      <c r="R631" s="48"/>
      <c r="S631" s="48"/>
      <c r="T631" s="96"/>
      <c r="AT631" s="24" t="s">
        <v>208</v>
      </c>
      <c r="AU631" s="24" t="s">
        <v>88</v>
      </c>
    </row>
    <row r="632" s="11" customFormat="1" ht="29.88" customHeight="1">
      <c r="B632" s="218"/>
      <c r="C632" s="219"/>
      <c r="D632" s="220" t="s">
        <v>77</v>
      </c>
      <c r="E632" s="232" t="s">
        <v>967</v>
      </c>
      <c r="F632" s="232" t="s">
        <v>968</v>
      </c>
      <c r="G632" s="219"/>
      <c r="H632" s="219"/>
      <c r="I632" s="222"/>
      <c r="J632" s="233">
        <f>BK632</f>
        <v>0</v>
      </c>
      <c r="K632" s="219"/>
      <c r="L632" s="224"/>
      <c r="M632" s="225"/>
      <c r="N632" s="226"/>
      <c r="O632" s="226"/>
      <c r="P632" s="227">
        <f>SUM(P633:P659)</f>
        <v>0</v>
      </c>
      <c r="Q632" s="226"/>
      <c r="R632" s="227">
        <f>SUM(R633:R659)</f>
        <v>0.1240883</v>
      </c>
      <c r="S632" s="226"/>
      <c r="T632" s="228">
        <f>SUM(T633:T659)</f>
        <v>0</v>
      </c>
      <c r="AR632" s="229" t="s">
        <v>88</v>
      </c>
      <c r="AT632" s="230" t="s">
        <v>77</v>
      </c>
      <c r="AU632" s="230" t="s">
        <v>86</v>
      </c>
      <c r="AY632" s="229" t="s">
        <v>133</v>
      </c>
      <c r="BK632" s="231">
        <f>SUM(BK633:BK659)</f>
        <v>0</v>
      </c>
    </row>
    <row r="633" s="1" customFormat="1" ht="25.5" customHeight="1">
      <c r="B633" s="47"/>
      <c r="C633" s="234" t="s">
        <v>969</v>
      </c>
      <c r="D633" s="234" t="s">
        <v>136</v>
      </c>
      <c r="E633" s="235" t="s">
        <v>970</v>
      </c>
      <c r="F633" s="236" t="s">
        <v>971</v>
      </c>
      <c r="G633" s="237" t="s">
        <v>206</v>
      </c>
      <c r="H633" s="238">
        <v>4.2699999999999996</v>
      </c>
      <c r="I633" s="239"/>
      <c r="J633" s="240">
        <f>ROUND(I633*H633,2)</f>
        <v>0</v>
      </c>
      <c r="K633" s="236" t="s">
        <v>139</v>
      </c>
      <c r="L633" s="73"/>
      <c r="M633" s="241" t="s">
        <v>34</v>
      </c>
      <c r="N633" s="242" t="s">
        <v>49</v>
      </c>
      <c r="O633" s="48"/>
      <c r="P633" s="243">
        <f>O633*H633</f>
        <v>0</v>
      </c>
      <c r="Q633" s="243">
        <v>0.0045500000000000002</v>
      </c>
      <c r="R633" s="243">
        <f>Q633*H633</f>
        <v>0.019428499999999998</v>
      </c>
      <c r="S633" s="243">
        <v>0</v>
      </c>
      <c r="T633" s="244">
        <f>S633*H633</f>
        <v>0</v>
      </c>
      <c r="AR633" s="24" t="s">
        <v>308</v>
      </c>
      <c r="AT633" s="24" t="s">
        <v>136</v>
      </c>
      <c r="AU633" s="24" t="s">
        <v>88</v>
      </c>
      <c r="AY633" s="24" t="s">
        <v>133</v>
      </c>
      <c r="BE633" s="245">
        <f>IF(N633="základní",J633,0)</f>
        <v>0</v>
      </c>
      <c r="BF633" s="245">
        <f>IF(N633="snížená",J633,0)</f>
        <v>0</v>
      </c>
      <c r="BG633" s="245">
        <f>IF(N633="zákl. přenesená",J633,0)</f>
        <v>0</v>
      </c>
      <c r="BH633" s="245">
        <f>IF(N633="sníž. přenesená",J633,0)</f>
        <v>0</v>
      </c>
      <c r="BI633" s="245">
        <f>IF(N633="nulová",J633,0)</f>
        <v>0</v>
      </c>
      <c r="BJ633" s="24" t="s">
        <v>86</v>
      </c>
      <c r="BK633" s="245">
        <f>ROUND(I633*H633,2)</f>
        <v>0</v>
      </c>
      <c r="BL633" s="24" t="s">
        <v>308</v>
      </c>
      <c r="BM633" s="24" t="s">
        <v>972</v>
      </c>
    </row>
    <row r="634" s="1" customFormat="1">
      <c r="B634" s="47"/>
      <c r="C634" s="75"/>
      <c r="D634" s="252" t="s">
        <v>208</v>
      </c>
      <c r="E634" s="75"/>
      <c r="F634" s="253" t="s">
        <v>973</v>
      </c>
      <c r="G634" s="75"/>
      <c r="H634" s="75"/>
      <c r="I634" s="204"/>
      <c r="J634" s="75"/>
      <c r="K634" s="75"/>
      <c r="L634" s="73"/>
      <c r="M634" s="254"/>
      <c r="N634" s="48"/>
      <c r="O634" s="48"/>
      <c r="P634" s="48"/>
      <c r="Q634" s="48"/>
      <c r="R634" s="48"/>
      <c r="S634" s="48"/>
      <c r="T634" s="96"/>
      <c r="AT634" s="24" t="s">
        <v>208</v>
      </c>
      <c r="AU634" s="24" t="s">
        <v>88</v>
      </c>
    </row>
    <row r="635" s="12" customFormat="1">
      <c r="B635" s="255"/>
      <c r="C635" s="256"/>
      <c r="D635" s="252" t="s">
        <v>210</v>
      </c>
      <c r="E635" s="257" t="s">
        <v>34</v>
      </c>
      <c r="F635" s="258" t="s">
        <v>974</v>
      </c>
      <c r="G635" s="256"/>
      <c r="H635" s="259">
        <v>4.2699999999999996</v>
      </c>
      <c r="I635" s="260"/>
      <c r="J635" s="256"/>
      <c r="K635" s="256"/>
      <c r="L635" s="261"/>
      <c r="M635" s="262"/>
      <c r="N635" s="263"/>
      <c r="O635" s="263"/>
      <c r="P635" s="263"/>
      <c r="Q635" s="263"/>
      <c r="R635" s="263"/>
      <c r="S635" s="263"/>
      <c r="T635" s="264"/>
      <c r="AT635" s="265" t="s">
        <v>210</v>
      </c>
      <c r="AU635" s="265" t="s">
        <v>88</v>
      </c>
      <c r="AV635" s="12" t="s">
        <v>88</v>
      </c>
      <c r="AW635" s="12" t="s">
        <v>41</v>
      </c>
      <c r="AX635" s="12" t="s">
        <v>86</v>
      </c>
      <c r="AY635" s="265" t="s">
        <v>133</v>
      </c>
    </row>
    <row r="636" s="1" customFormat="1" ht="25.5" customHeight="1">
      <c r="B636" s="47"/>
      <c r="C636" s="234" t="s">
        <v>975</v>
      </c>
      <c r="D636" s="234" t="s">
        <v>136</v>
      </c>
      <c r="E636" s="235" t="s">
        <v>976</v>
      </c>
      <c r="F636" s="236" t="s">
        <v>977</v>
      </c>
      <c r="G636" s="237" t="s">
        <v>235</v>
      </c>
      <c r="H636" s="238">
        <v>26.399999999999999</v>
      </c>
      <c r="I636" s="239"/>
      <c r="J636" s="240">
        <f>ROUND(I636*H636,2)</f>
        <v>0</v>
      </c>
      <c r="K636" s="236" t="s">
        <v>139</v>
      </c>
      <c r="L636" s="73"/>
      <c r="M636" s="241" t="s">
        <v>34</v>
      </c>
      <c r="N636" s="242" t="s">
        <v>49</v>
      </c>
      <c r="O636" s="48"/>
      <c r="P636" s="243">
        <f>O636*H636</f>
        <v>0</v>
      </c>
      <c r="Q636" s="243">
        <v>0.0013500000000000001</v>
      </c>
      <c r="R636" s="243">
        <f>Q636*H636</f>
        <v>0.035639999999999998</v>
      </c>
      <c r="S636" s="243">
        <v>0</v>
      </c>
      <c r="T636" s="244">
        <f>S636*H636</f>
        <v>0</v>
      </c>
      <c r="AR636" s="24" t="s">
        <v>308</v>
      </c>
      <c r="AT636" s="24" t="s">
        <v>136</v>
      </c>
      <c r="AU636" s="24" t="s">
        <v>88</v>
      </c>
      <c r="AY636" s="24" t="s">
        <v>133</v>
      </c>
      <c r="BE636" s="245">
        <f>IF(N636="základní",J636,0)</f>
        <v>0</v>
      </c>
      <c r="BF636" s="245">
        <f>IF(N636="snížená",J636,0)</f>
        <v>0</v>
      </c>
      <c r="BG636" s="245">
        <f>IF(N636="zákl. přenesená",J636,0)</f>
        <v>0</v>
      </c>
      <c r="BH636" s="245">
        <f>IF(N636="sníž. přenesená",J636,0)</f>
        <v>0</v>
      </c>
      <c r="BI636" s="245">
        <f>IF(N636="nulová",J636,0)</f>
        <v>0</v>
      </c>
      <c r="BJ636" s="24" t="s">
        <v>86</v>
      </c>
      <c r="BK636" s="245">
        <f>ROUND(I636*H636,2)</f>
        <v>0</v>
      </c>
      <c r="BL636" s="24" t="s">
        <v>308</v>
      </c>
      <c r="BM636" s="24" t="s">
        <v>978</v>
      </c>
    </row>
    <row r="637" s="1" customFormat="1">
      <c r="B637" s="47"/>
      <c r="C637" s="75"/>
      <c r="D637" s="252" t="s">
        <v>208</v>
      </c>
      <c r="E637" s="75"/>
      <c r="F637" s="253" t="s">
        <v>973</v>
      </c>
      <c r="G637" s="75"/>
      <c r="H637" s="75"/>
      <c r="I637" s="204"/>
      <c r="J637" s="75"/>
      <c r="K637" s="75"/>
      <c r="L637" s="73"/>
      <c r="M637" s="254"/>
      <c r="N637" s="48"/>
      <c r="O637" s="48"/>
      <c r="P637" s="48"/>
      <c r="Q637" s="48"/>
      <c r="R637" s="48"/>
      <c r="S637" s="48"/>
      <c r="T637" s="96"/>
      <c r="AT637" s="24" t="s">
        <v>208</v>
      </c>
      <c r="AU637" s="24" t="s">
        <v>88</v>
      </c>
    </row>
    <row r="638" s="12" customFormat="1">
      <c r="B638" s="255"/>
      <c r="C638" s="256"/>
      <c r="D638" s="252" t="s">
        <v>210</v>
      </c>
      <c r="E638" s="257" t="s">
        <v>34</v>
      </c>
      <c r="F638" s="258" t="s">
        <v>979</v>
      </c>
      <c r="G638" s="256"/>
      <c r="H638" s="259">
        <v>26.399999999999999</v>
      </c>
      <c r="I638" s="260"/>
      <c r="J638" s="256"/>
      <c r="K638" s="256"/>
      <c r="L638" s="261"/>
      <c r="M638" s="262"/>
      <c r="N638" s="263"/>
      <c r="O638" s="263"/>
      <c r="P638" s="263"/>
      <c r="Q638" s="263"/>
      <c r="R638" s="263"/>
      <c r="S638" s="263"/>
      <c r="T638" s="264"/>
      <c r="AT638" s="265" t="s">
        <v>210</v>
      </c>
      <c r="AU638" s="265" t="s">
        <v>88</v>
      </c>
      <c r="AV638" s="12" t="s">
        <v>88</v>
      </c>
      <c r="AW638" s="12" t="s">
        <v>41</v>
      </c>
      <c r="AX638" s="12" t="s">
        <v>86</v>
      </c>
      <c r="AY638" s="265" t="s">
        <v>133</v>
      </c>
    </row>
    <row r="639" s="1" customFormat="1" ht="25.5" customHeight="1">
      <c r="B639" s="47"/>
      <c r="C639" s="234" t="s">
        <v>980</v>
      </c>
      <c r="D639" s="234" t="s">
        <v>136</v>
      </c>
      <c r="E639" s="235" t="s">
        <v>981</v>
      </c>
      <c r="F639" s="236" t="s">
        <v>982</v>
      </c>
      <c r="G639" s="237" t="s">
        <v>235</v>
      </c>
      <c r="H639" s="238">
        <v>26.399999999999999</v>
      </c>
      <c r="I639" s="239"/>
      <c r="J639" s="240">
        <f>ROUND(I639*H639,2)</f>
        <v>0</v>
      </c>
      <c r="K639" s="236" t="s">
        <v>139</v>
      </c>
      <c r="L639" s="73"/>
      <c r="M639" s="241" t="s">
        <v>34</v>
      </c>
      <c r="N639" s="242" t="s">
        <v>49</v>
      </c>
      <c r="O639" s="48"/>
      <c r="P639" s="243">
        <f>O639*H639</f>
        <v>0</v>
      </c>
      <c r="Q639" s="243">
        <v>0.00085999999999999998</v>
      </c>
      <c r="R639" s="243">
        <f>Q639*H639</f>
        <v>0.022703999999999998</v>
      </c>
      <c r="S639" s="243">
        <v>0</v>
      </c>
      <c r="T639" s="244">
        <f>S639*H639</f>
        <v>0</v>
      </c>
      <c r="AR639" s="24" t="s">
        <v>308</v>
      </c>
      <c r="AT639" s="24" t="s">
        <v>136</v>
      </c>
      <c r="AU639" s="24" t="s">
        <v>88</v>
      </c>
      <c r="AY639" s="24" t="s">
        <v>133</v>
      </c>
      <c r="BE639" s="245">
        <f>IF(N639="základní",J639,0)</f>
        <v>0</v>
      </c>
      <c r="BF639" s="245">
        <f>IF(N639="snížená",J639,0)</f>
        <v>0</v>
      </c>
      <c r="BG639" s="245">
        <f>IF(N639="zákl. přenesená",J639,0)</f>
        <v>0</v>
      </c>
      <c r="BH639" s="245">
        <f>IF(N639="sníž. přenesená",J639,0)</f>
        <v>0</v>
      </c>
      <c r="BI639" s="245">
        <f>IF(N639="nulová",J639,0)</f>
        <v>0</v>
      </c>
      <c r="BJ639" s="24" t="s">
        <v>86</v>
      </c>
      <c r="BK639" s="245">
        <f>ROUND(I639*H639,2)</f>
        <v>0</v>
      </c>
      <c r="BL639" s="24" t="s">
        <v>308</v>
      </c>
      <c r="BM639" s="24" t="s">
        <v>983</v>
      </c>
    </row>
    <row r="640" s="1" customFormat="1">
      <c r="B640" s="47"/>
      <c r="C640" s="75"/>
      <c r="D640" s="252" t="s">
        <v>208</v>
      </c>
      <c r="E640" s="75"/>
      <c r="F640" s="253" t="s">
        <v>973</v>
      </c>
      <c r="G640" s="75"/>
      <c r="H640" s="75"/>
      <c r="I640" s="204"/>
      <c r="J640" s="75"/>
      <c r="K640" s="75"/>
      <c r="L640" s="73"/>
      <c r="M640" s="254"/>
      <c r="N640" s="48"/>
      <c r="O640" s="48"/>
      <c r="P640" s="48"/>
      <c r="Q640" s="48"/>
      <c r="R640" s="48"/>
      <c r="S640" s="48"/>
      <c r="T640" s="96"/>
      <c r="AT640" s="24" t="s">
        <v>208</v>
      </c>
      <c r="AU640" s="24" t="s">
        <v>88</v>
      </c>
    </row>
    <row r="641" s="12" customFormat="1">
      <c r="B641" s="255"/>
      <c r="C641" s="256"/>
      <c r="D641" s="252" t="s">
        <v>210</v>
      </c>
      <c r="E641" s="257" t="s">
        <v>34</v>
      </c>
      <c r="F641" s="258" t="s">
        <v>979</v>
      </c>
      <c r="G641" s="256"/>
      <c r="H641" s="259">
        <v>26.399999999999999</v>
      </c>
      <c r="I641" s="260"/>
      <c r="J641" s="256"/>
      <c r="K641" s="256"/>
      <c r="L641" s="261"/>
      <c r="M641" s="262"/>
      <c r="N641" s="263"/>
      <c r="O641" s="263"/>
      <c r="P641" s="263"/>
      <c r="Q641" s="263"/>
      <c r="R641" s="263"/>
      <c r="S641" s="263"/>
      <c r="T641" s="264"/>
      <c r="AT641" s="265" t="s">
        <v>210</v>
      </c>
      <c r="AU641" s="265" t="s">
        <v>88</v>
      </c>
      <c r="AV641" s="12" t="s">
        <v>88</v>
      </c>
      <c r="AW641" s="12" t="s">
        <v>41</v>
      </c>
      <c r="AX641" s="12" t="s">
        <v>86</v>
      </c>
      <c r="AY641" s="265" t="s">
        <v>133</v>
      </c>
    </row>
    <row r="642" s="1" customFormat="1" ht="16.5" customHeight="1">
      <c r="B642" s="47"/>
      <c r="C642" s="234" t="s">
        <v>984</v>
      </c>
      <c r="D642" s="234" t="s">
        <v>136</v>
      </c>
      <c r="E642" s="235" t="s">
        <v>985</v>
      </c>
      <c r="F642" s="236" t="s">
        <v>986</v>
      </c>
      <c r="G642" s="237" t="s">
        <v>206</v>
      </c>
      <c r="H642" s="238">
        <v>4.2699999999999996</v>
      </c>
      <c r="I642" s="239"/>
      <c r="J642" s="240">
        <f>ROUND(I642*H642,2)</f>
        <v>0</v>
      </c>
      <c r="K642" s="236" t="s">
        <v>139</v>
      </c>
      <c r="L642" s="73"/>
      <c r="M642" s="241" t="s">
        <v>34</v>
      </c>
      <c r="N642" s="242" t="s">
        <v>49</v>
      </c>
      <c r="O642" s="48"/>
      <c r="P642" s="243">
        <f>O642*H642</f>
        <v>0</v>
      </c>
      <c r="Q642" s="243">
        <v>0.00029999999999999997</v>
      </c>
      <c r="R642" s="243">
        <f>Q642*H642</f>
        <v>0.0012809999999999998</v>
      </c>
      <c r="S642" s="243">
        <v>0</v>
      </c>
      <c r="T642" s="244">
        <f>S642*H642</f>
        <v>0</v>
      </c>
      <c r="AR642" s="24" t="s">
        <v>308</v>
      </c>
      <c r="AT642" s="24" t="s">
        <v>136</v>
      </c>
      <c r="AU642" s="24" t="s">
        <v>88</v>
      </c>
      <c r="AY642" s="24" t="s">
        <v>133</v>
      </c>
      <c r="BE642" s="245">
        <f>IF(N642="základní",J642,0)</f>
        <v>0</v>
      </c>
      <c r="BF642" s="245">
        <f>IF(N642="snížená",J642,0)</f>
        <v>0</v>
      </c>
      <c r="BG642" s="245">
        <f>IF(N642="zákl. přenesená",J642,0)</f>
        <v>0</v>
      </c>
      <c r="BH642" s="245">
        <f>IF(N642="sníž. přenesená",J642,0)</f>
        <v>0</v>
      </c>
      <c r="BI642" s="245">
        <f>IF(N642="nulová",J642,0)</f>
        <v>0</v>
      </c>
      <c r="BJ642" s="24" t="s">
        <v>86</v>
      </c>
      <c r="BK642" s="245">
        <f>ROUND(I642*H642,2)</f>
        <v>0</v>
      </c>
      <c r="BL642" s="24" t="s">
        <v>308</v>
      </c>
      <c r="BM642" s="24" t="s">
        <v>987</v>
      </c>
    </row>
    <row r="643" s="12" customFormat="1">
      <c r="B643" s="255"/>
      <c r="C643" s="256"/>
      <c r="D643" s="252" t="s">
        <v>210</v>
      </c>
      <c r="E643" s="257" t="s">
        <v>34</v>
      </c>
      <c r="F643" s="258" t="s">
        <v>974</v>
      </c>
      <c r="G643" s="256"/>
      <c r="H643" s="259">
        <v>4.2699999999999996</v>
      </c>
      <c r="I643" s="260"/>
      <c r="J643" s="256"/>
      <c r="K643" s="256"/>
      <c r="L643" s="261"/>
      <c r="M643" s="262"/>
      <c r="N643" s="263"/>
      <c r="O643" s="263"/>
      <c r="P643" s="263"/>
      <c r="Q643" s="263"/>
      <c r="R643" s="263"/>
      <c r="S643" s="263"/>
      <c r="T643" s="264"/>
      <c r="AT643" s="265" t="s">
        <v>210</v>
      </c>
      <c r="AU643" s="265" t="s">
        <v>88</v>
      </c>
      <c r="AV643" s="12" t="s">
        <v>88</v>
      </c>
      <c r="AW643" s="12" t="s">
        <v>41</v>
      </c>
      <c r="AX643" s="12" t="s">
        <v>86</v>
      </c>
      <c r="AY643" s="265" t="s">
        <v>133</v>
      </c>
    </row>
    <row r="644" s="1" customFormat="1" ht="25.5" customHeight="1">
      <c r="B644" s="47"/>
      <c r="C644" s="288" t="s">
        <v>988</v>
      </c>
      <c r="D644" s="288" t="s">
        <v>250</v>
      </c>
      <c r="E644" s="289" t="s">
        <v>989</v>
      </c>
      <c r="F644" s="290" t="s">
        <v>990</v>
      </c>
      <c r="G644" s="291" t="s">
        <v>206</v>
      </c>
      <c r="H644" s="292">
        <v>18.346</v>
      </c>
      <c r="I644" s="293"/>
      <c r="J644" s="294">
        <f>ROUND(I644*H644,2)</f>
        <v>0</v>
      </c>
      <c r="K644" s="290" t="s">
        <v>139</v>
      </c>
      <c r="L644" s="295"/>
      <c r="M644" s="296" t="s">
        <v>34</v>
      </c>
      <c r="N644" s="297" t="s">
        <v>49</v>
      </c>
      <c r="O644" s="48"/>
      <c r="P644" s="243">
        <f>O644*H644</f>
        <v>0</v>
      </c>
      <c r="Q644" s="243">
        <v>0.0018</v>
      </c>
      <c r="R644" s="243">
        <f>Q644*H644</f>
        <v>0.033022799999999998</v>
      </c>
      <c r="S644" s="243">
        <v>0</v>
      </c>
      <c r="T644" s="244">
        <f>S644*H644</f>
        <v>0</v>
      </c>
      <c r="AR644" s="24" t="s">
        <v>412</v>
      </c>
      <c r="AT644" s="24" t="s">
        <v>250</v>
      </c>
      <c r="AU644" s="24" t="s">
        <v>88</v>
      </c>
      <c r="AY644" s="24" t="s">
        <v>133</v>
      </c>
      <c r="BE644" s="245">
        <f>IF(N644="základní",J644,0)</f>
        <v>0</v>
      </c>
      <c r="BF644" s="245">
        <f>IF(N644="snížená",J644,0)</f>
        <v>0</v>
      </c>
      <c r="BG644" s="245">
        <f>IF(N644="zákl. přenesená",J644,0)</f>
        <v>0</v>
      </c>
      <c r="BH644" s="245">
        <f>IF(N644="sníž. přenesená",J644,0)</f>
        <v>0</v>
      </c>
      <c r="BI644" s="245">
        <f>IF(N644="nulová",J644,0)</f>
        <v>0</v>
      </c>
      <c r="BJ644" s="24" t="s">
        <v>86</v>
      </c>
      <c r="BK644" s="245">
        <f>ROUND(I644*H644,2)</f>
        <v>0</v>
      </c>
      <c r="BL644" s="24" t="s">
        <v>308</v>
      </c>
      <c r="BM644" s="24" t="s">
        <v>991</v>
      </c>
    </row>
    <row r="645" s="12" customFormat="1">
      <c r="B645" s="255"/>
      <c r="C645" s="256"/>
      <c r="D645" s="252" t="s">
        <v>210</v>
      </c>
      <c r="E645" s="257" t="s">
        <v>34</v>
      </c>
      <c r="F645" s="258" t="s">
        <v>974</v>
      </c>
      <c r="G645" s="256"/>
      <c r="H645" s="259">
        <v>4.2699999999999996</v>
      </c>
      <c r="I645" s="260"/>
      <c r="J645" s="256"/>
      <c r="K645" s="256"/>
      <c r="L645" s="261"/>
      <c r="M645" s="262"/>
      <c r="N645" s="263"/>
      <c r="O645" s="263"/>
      <c r="P645" s="263"/>
      <c r="Q645" s="263"/>
      <c r="R645" s="263"/>
      <c r="S645" s="263"/>
      <c r="T645" s="264"/>
      <c r="AT645" s="265" t="s">
        <v>210</v>
      </c>
      <c r="AU645" s="265" t="s">
        <v>88</v>
      </c>
      <c r="AV645" s="12" t="s">
        <v>88</v>
      </c>
      <c r="AW645" s="12" t="s">
        <v>41</v>
      </c>
      <c r="AX645" s="12" t="s">
        <v>78</v>
      </c>
      <c r="AY645" s="265" t="s">
        <v>133</v>
      </c>
    </row>
    <row r="646" s="12" customFormat="1">
      <c r="B646" s="255"/>
      <c r="C646" s="256"/>
      <c r="D646" s="252" t="s">
        <v>210</v>
      </c>
      <c r="E646" s="257" t="s">
        <v>34</v>
      </c>
      <c r="F646" s="258" t="s">
        <v>992</v>
      </c>
      <c r="G646" s="256"/>
      <c r="H646" s="259">
        <v>4.6200000000000001</v>
      </c>
      <c r="I646" s="260"/>
      <c r="J646" s="256"/>
      <c r="K646" s="256"/>
      <c r="L646" s="261"/>
      <c r="M646" s="262"/>
      <c r="N646" s="263"/>
      <c r="O646" s="263"/>
      <c r="P646" s="263"/>
      <c r="Q646" s="263"/>
      <c r="R646" s="263"/>
      <c r="S646" s="263"/>
      <c r="T646" s="264"/>
      <c r="AT646" s="265" t="s">
        <v>210</v>
      </c>
      <c r="AU646" s="265" t="s">
        <v>88</v>
      </c>
      <c r="AV646" s="12" t="s">
        <v>88</v>
      </c>
      <c r="AW646" s="12" t="s">
        <v>41</v>
      </c>
      <c r="AX646" s="12" t="s">
        <v>78</v>
      </c>
      <c r="AY646" s="265" t="s">
        <v>133</v>
      </c>
    </row>
    <row r="647" s="12" customFormat="1">
      <c r="B647" s="255"/>
      <c r="C647" s="256"/>
      <c r="D647" s="252" t="s">
        <v>210</v>
      </c>
      <c r="E647" s="257" t="s">
        <v>34</v>
      </c>
      <c r="F647" s="258" t="s">
        <v>993</v>
      </c>
      <c r="G647" s="256"/>
      <c r="H647" s="259">
        <v>7.7880000000000003</v>
      </c>
      <c r="I647" s="260"/>
      <c r="J647" s="256"/>
      <c r="K647" s="256"/>
      <c r="L647" s="261"/>
      <c r="M647" s="262"/>
      <c r="N647" s="263"/>
      <c r="O647" s="263"/>
      <c r="P647" s="263"/>
      <c r="Q647" s="263"/>
      <c r="R647" s="263"/>
      <c r="S647" s="263"/>
      <c r="T647" s="264"/>
      <c r="AT647" s="265" t="s">
        <v>210</v>
      </c>
      <c r="AU647" s="265" t="s">
        <v>88</v>
      </c>
      <c r="AV647" s="12" t="s">
        <v>88</v>
      </c>
      <c r="AW647" s="12" t="s">
        <v>41</v>
      </c>
      <c r="AX647" s="12" t="s">
        <v>78</v>
      </c>
      <c r="AY647" s="265" t="s">
        <v>133</v>
      </c>
    </row>
    <row r="648" s="13" customFormat="1">
      <c r="B648" s="266"/>
      <c r="C648" s="267"/>
      <c r="D648" s="252" t="s">
        <v>210</v>
      </c>
      <c r="E648" s="268" t="s">
        <v>34</v>
      </c>
      <c r="F648" s="269" t="s">
        <v>218</v>
      </c>
      <c r="G648" s="267"/>
      <c r="H648" s="270">
        <v>16.678000000000001</v>
      </c>
      <c r="I648" s="271"/>
      <c r="J648" s="267"/>
      <c r="K648" s="267"/>
      <c r="L648" s="272"/>
      <c r="M648" s="273"/>
      <c r="N648" s="274"/>
      <c r="O648" s="274"/>
      <c r="P648" s="274"/>
      <c r="Q648" s="274"/>
      <c r="R648" s="274"/>
      <c r="S648" s="274"/>
      <c r="T648" s="275"/>
      <c r="AT648" s="276" t="s">
        <v>210</v>
      </c>
      <c r="AU648" s="276" t="s">
        <v>88</v>
      </c>
      <c r="AV648" s="13" t="s">
        <v>152</v>
      </c>
      <c r="AW648" s="13" t="s">
        <v>41</v>
      </c>
      <c r="AX648" s="13" t="s">
        <v>86</v>
      </c>
      <c r="AY648" s="276" t="s">
        <v>133</v>
      </c>
    </row>
    <row r="649" s="12" customFormat="1">
      <c r="B649" s="255"/>
      <c r="C649" s="256"/>
      <c r="D649" s="252" t="s">
        <v>210</v>
      </c>
      <c r="E649" s="256"/>
      <c r="F649" s="258" t="s">
        <v>994</v>
      </c>
      <c r="G649" s="256"/>
      <c r="H649" s="259">
        <v>18.346</v>
      </c>
      <c r="I649" s="260"/>
      <c r="J649" s="256"/>
      <c r="K649" s="256"/>
      <c r="L649" s="261"/>
      <c r="M649" s="262"/>
      <c r="N649" s="263"/>
      <c r="O649" s="263"/>
      <c r="P649" s="263"/>
      <c r="Q649" s="263"/>
      <c r="R649" s="263"/>
      <c r="S649" s="263"/>
      <c r="T649" s="264"/>
      <c r="AT649" s="265" t="s">
        <v>210</v>
      </c>
      <c r="AU649" s="265" t="s">
        <v>88</v>
      </c>
      <c r="AV649" s="12" t="s">
        <v>88</v>
      </c>
      <c r="AW649" s="12" t="s">
        <v>6</v>
      </c>
      <c r="AX649" s="12" t="s">
        <v>86</v>
      </c>
      <c r="AY649" s="265" t="s">
        <v>133</v>
      </c>
    </row>
    <row r="650" s="1" customFormat="1" ht="25.5" customHeight="1">
      <c r="B650" s="47"/>
      <c r="C650" s="234" t="s">
        <v>995</v>
      </c>
      <c r="D650" s="234" t="s">
        <v>136</v>
      </c>
      <c r="E650" s="235" t="s">
        <v>996</v>
      </c>
      <c r="F650" s="236" t="s">
        <v>997</v>
      </c>
      <c r="G650" s="237" t="s">
        <v>235</v>
      </c>
      <c r="H650" s="238">
        <v>26.399999999999999</v>
      </c>
      <c r="I650" s="239"/>
      <c r="J650" s="240">
        <f>ROUND(I650*H650,2)</f>
        <v>0</v>
      </c>
      <c r="K650" s="236" t="s">
        <v>139</v>
      </c>
      <c r="L650" s="73"/>
      <c r="M650" s="241" t="s">
        <v>34</v>
      </c>
      <c r="N650" s="242" t="s">
        <v>49</v>
      </c>
      <c r="O650" s="48"/>
      <c r="P650" s="243">
        <f>O650*H650</f>
        <v>0</v>
      </c>
      <c r="Q650" s="243">
        <v>0.00012</v>
      </c>
      <c r="R650" s="243">
        <f>Q650*H650</f>
        <v>0.0031679999999999998</v>
      </c>
      <c r="S650" s="243">
        <v>0</v>
      </c>
      <c r="T650" s="244">
        <f>S650*H650</f>
        <v>0</v>
      </c>
      <c r="AR650" s="24" t="s">
        <v>308</v>
      </c>
      <c r="AT650" s="24" t="s">
        <v>136</v>
      </c>
      <c r="AU650" s="24" t="s">
        <v>88</v>
      </c>
      <c r="AY650" s="24" t="s">
        <v>133</v>
      </c>
      <c r="BE650" s="245">
        <f>IF(N650="základní",J650,0)</f>
        <v>0</v>
      </c>
      <c r="BF650" s="245">
        <f>IF(N650="snížená",J650,0)</f>
        <v>0</v>
      </c>
      <c r="BG650" s="245">
        <f>IF(N650="zákl. přenesená",J650,0)</f>
        <v>0</v>
      </c>
      <c r="BH650" s="245">
        <f>IF(N650="sníž. přenesená",J650,0)</f>
        <v>0</v>
      </c>
      <c r="BI650" s="245">
        <f>IF(N650="nulová",J650,0)</f>
        <v>0</v>
      </c>
      <c r="BJ650" s="24" t="s">
        <v>86</v>
      </c>
      <c r="BK650" s="245">
        <f>ROUND(I650*H650,2)</f>
        <v>0</v>
      </c>
      <c r="BL650" s="24" t="s">
        <v>308</v>
      </c>
      <c r="BM650" s="24" t="s">
        <v>998</v>
      </c>
    </row>
    <row r="651" s="12" customFormat="1">
      <c r="B651" s="255"/>
      <c r="C651" s="256"/>
      <c r="D651" s="252" t="s">
        <v>210</v>
      </c>
      <c r="E651" s="257" t="s">
        <v>34</v>
      </c>
      <c r="F651" s="258" t="s">
        <v>979</v>
      </c>
      <c r="G651" s="256"/>
      <c r="H651" s="259">
        <v>26.399999999999999</v>
      </c>
      <c r="I651" s="260"/>
      <c r="J651" s="256"/>
      <c r="K651" s="256"/>
      <c r="L651" s="261"/>
      <c r="M651" s="262"/>
      <c r="N651" s="263"/>
      <c r="O651" s="263"/>
      <c r="P651" s="263"/>
      <c r="Q651" s="263"/>
      <c r="R651" s="263"/>
      <c r="S651" s="263"/>
      <c r="T651" s="264"/>
      <c r="AT651" s="265" t="s">
        <v>210</v>
      </c>
      <c r="AU651" s="265" t="s">
        <v>88</v>
      </c>
      <c r="AV651" s="12" t="s">
        <v>88</v>
      </c>
      <c r="AW651" s="12" t="s">
        <v>41</v>
      </c>
      <c r="AX651" s="12" t="s">
        <v>86</v>
      </c>
      <c r="AY651" s="265" t="s">
        <v>133</v>
      </c>
    </row>
    <row r="652" s="1" customFormat="1" ht="25.5" customHeight="1">
      <c r="B652" s="47"/>
      <c r="C652" s="234" t="s">
        <v>999</v>
      </c>
      <c r="D652" s="234" t="s">
        <v>136</v>
      </c>
      <c r="E652" s="235" t="s">
        <v>1000</v>
      </c>
      <c r="F652" s="236" t="s">
        <v>1001</v>
      </c>
      <c r="G652" s="237" t="s">
        <v>235</v>
      </c>
      <c r="H652" s="238">
        <v>26.399999999999999</v>
      </c>
      <c r="I652" s="239"/>
      <c r="J652" s="240">
        <f>ROUND(I652*H652,2)</f>
        <v>0</v>
      </c>
      <c r="K652" s="236" t="s">
        <v>139</v>
      </c>
      <c r="L652" s="73"/>
      <c r="M652" s="241" t="s">
        <v>34</v>
      </c>
      <c r="N652" s="242" t="s">
        <v>49</v>
      </c>
      <c r="O652" s="48"/>
      <c r="P652" s="243">
        <f>O652*H652</f>
        <v>0</v>
      </c>
      <c r="Q652" s="243">
        <v>8.0000000000000007E-05</v>
      </c>
      <c r="R652" s="243">
        <f>Q652*H652</f>
        <v>0.0021120000000000002</v>
      </c>
      <c r="S652" s="243">
        <v>0</v>
      </c>
      <c r="T652" s="244">
        <f>S652*H652</f>
        <v>0</v>
      </c>
      <c r="AR652" s="24" t="s">
        <v>308</v>
      </c>
      <c r="AT652" s="24" t="s">
        <v>136</v>
      </c>
      <c r="AU652" s="24" t="s">
        <v>88</v>
      </c>
      <c r="AY652" s="24" t="s">
        <v>133</v>
      </c>
      <c r="BE652" s="245">
        <f>IF(N652="základní",J652,0)</f>
        <v>0</v>
      </c>
      <c r="BF652" s="245">
        <f>IF(N652="snížená",J652,0)</f>
        <v>0</v>
      </c>
      <c r="BG652" s="245">
        <f>IF(N652="zákl. přenesená",J652,0)</f>
        <v>0</v>
      </c>
      <c r="BH652" s="245">
        <f>IF(N652="sníž. přenesená",J652,0)</f>
        <v>0</v>
      </c>
      <c r="BI652" s="245">
        <f>IF(N652="nulová",J652,0)</f>
        <v>0</v>
      </c>
      <c r="BJ652" s="24" t="s">
        <v>86</v>
      </c>
      <c r="BK652" s="245">
        <f>ROUND(I652*H652,2)</f>
        <v>0</v>
      </c>
      <c r="BL652" s="24" t="s">
        <v>308</v>
      </c>
      <c r="BM652" s="24" t="s">
        <v>1002</v>
      </c>
    </row>
    <row r="653" s="12" customFormat="1">
      <c r="B653" s="255"/>
      <c r="C653" s="256"/>
      <c r="D653" s="252" t="s">
        <v>210</v>
      </c>
      <c r="E653" s="257" t="s">
        <v>34</v>
      </c>
      <c r="F653" s="258" t="s">
        <v>979</v>
      </c>
      <c r="G653" s="256"/>
      <c r="H653" s="259">
        <v>26.399999999999999</v>
      </c>
      <c r="I653" s="260"/>
      <c r="J653" s="256"/>
      <c r="K653" s="256"/>
      <c r="L653" s="261"/>
      <c r="M653" s="262"/>
      <c r="N653" s="263"/>
      <c r="O653" s="263"/>
      <c r="P653" s="263"/>
      <c r="Q653" s="263"/>
      <c r="R653" s="263"/>
      <c r="S653" s="263"/>
      <c r="T653" s="264"/>
      <c r="AT653" s="265" t="s">
        <v>210</v>
      </c>
      <c r="AU653" s="265" t="s">
        <v>88</v>
      </c>
      <c r="AV653" s="12" t="s">
        <v>88</v>
      </c>
      <c r="AW653" s="12" t="s">
        <v>41</v>
      </c>
      <c r="AX653" s="12" t="s">
        <v>86</v>
      </c>
      <c r="AY653" s="265" t="s">
        <v>133</v>
      </c>
    </row>
    <row r="654" s="1" customFormat="1" ht="16.5" customHeight="1">
      <c r="B654" s="47"/>
      <c r="C654" s="234" t="s">
        <v>1003</v>
      </c>
      <c r="D654" s="234" t="s">
        <v>136</v>
      </c>
      <c r="E654" s="235" t="s">
        <v>1004</v>
      </c>
      <c r="F654" s="236" t="s">
        <v>1005</v>
      </c>
      <c r="G654" s="237" t="s">
        <v>235</v>
      </c>
      <c r="H654" s="238">
        <v>26.399999999999999</v>
      </c>
      <c r="I654" s="239"/>
      <c r="J654" s="240">
        <f>ROUND(I654*H654,2)</f>
        <v>0</v>
      </c>
      <c r="K654" s="236" t="s">
        <v>139</v>
      </c>
      <c r="L654" s="73"/>
      <c r="M654" s="241" t="s">
        <v>34</v>
      </c>
      <c r="N654" s="242" t="s">
        <v>49</v>
      </c>
      <c r="O654" s="48"/>
      <c r="P654" s="243">
        <f>O654*H654</f>
        <v>0</v>
      </c>
      <c r="Q654" s="243">
        <v>0</v>
      </c>
      <c r="R654" s="243">
        <f>Q654*H654</f>
        <v>0</v>
      </c>
      <c r="S654" s="243">
        <v>0</v>
      </c>
      <c r="T654" s="244">
        <f>S654*H654</f>
        <v>0</v>
      </c>
      <c r="AR654" s="24" t="s">
        <v>308</v>
      </c>
      <c r="AT654" s="24" t="s">
        <v>136</v>
      </c>
      <c r="AU654" s="24" t="s">
        <v>88</v>
      </c>
      <c r="AY654" s="24" t="s">
        <v>133</v>
      </c>
      <c r="BE654" s="245">
        <f>IF(N654="základní",J654,0)</f>
        <v>0</v>
      </c>
      <c r="BF654" s="245">
        <f>IF(N654="snížená",J654,0)</f>
        <v>0</v>
      </c>
      <c r="BG654" s="245">
        <f>IF(N654="zákl. přenesená",J654,0)</f>
        <v>0</v>
      </c>
      <c r="BH654" s="245">
        <f>IF(N654="sníž. přenesená",J654,0)</f>
        <v>0</v>
      </c>
      <c r="BI654" s="245">
        <f>IF(N654="nulová",J654,0)</f>
        <v>0</v>
      </c>
      <c r="BJ654" s="24" t="s">
        <v>86</v>
      </c>
      <c r="BK654" s="245">
        <f>ROUND(I654*H654,2)</f>
        <v>0</v>
      </c>
      <c r="BL654" s="24" t="s">
        <v>308</v>
      </c>
      <c r="BM654" s="24" t="s">
        <v>1006</v>
      </c>
    </row>
    <row r="655" s="12" customFormat="1">
      <c r="B655" s="255"/>
      <c r="C655" s="256"/>
      <c r="D655" s="252" t="s">
        <v>210</v>
      </c>
      <c r="E655" s="257" t="s">
        <v>34</v>
      </c>
      <c r="F655" s="258" t="s">
        <v>979</v>
      </c>
      <c r="G655" s="256"/>
      <c r="H655" s="259">
        <v>26.399999999999999</v>
      </c>
      <c r="I655" s="260"/>
      <c r="J655" s="256"/>
      <c r="K655" s="256"/>
      <c r="L655" s="261"/>
      <c r="M655" s="262"/>
      <c r="N655" s="263"/>
      <c r="O655" s="263"/>
      <c r="P655" s="263"/>
      <c r="Q655" s="263"/>
      <c r="R655" s="263"/>
      <c r="S655" s="263"/>
      <c r="T655" s="264"/>
      <c r="AT655" s="265" t="s">
        <v>210</v>
      </c>
      <c r="AU655" s="265" t="s">
        <v>88</v>
      </c>
      <c r="AV655" s="12" t="s">
        <v>88</v>
      </c>
      <c r="AW655" s="12" t="s">
        <v>41</v>
      </c>
      <c r="AX655" s="12" t="s">
        <v>86</v>
      </c>
      <c r="AY655" s="265" t="s">
        <v>133</v>
      </c>
    </row>
    <row r="656" s="1" customFormat="1" ht="16.5" customHeight="1">
      <c r="B656" s="47"/>
      <c r="C656" s="288" t="s">
        <v>1007</v>
      </c>
      <c r="D656" s="288" t="s">
        <v>250</v>
      </c>
      <c r="E656" s="289" t="s">
        <v>1008</v>
      </c>
      <c r="F656" s="290" t="s">
        <v>1009</v>
      </c>
      <c r="G656" s="291" t="s">
        <v>235</v>
      </c>
      <c r="H656" s="292">
        <v>26.928000000000001</v>
      </c>
      <c r="I656" s="293"/>
      <c r="J656" s="294">
        <f>ROUND(I656*H656,2)</f>
        <v>0</v>
      </c>
      <c r="K656" s="290" t="s">
        <v>139</v>
      </c>
      <c r="L656" s="295"/>
      <c r="M656" s="296" t="s">
        <v>34</v>
      </c>
      <c r="N656" s="297" t="s">
        <v>49</v>
      </c>
      <c r="O656" s="48"/>
      <c r="P656" s="243">
        <f>O656*H656</f>
        <v>0</v>
      </c>
      <c r="Q656" s="243">
        <v>0.00025000000000000001</v>
      </c>
      <c r="R656" s="243">
        <f>Q656*H656</f>
        <v>0.0067320000000000001</v>
      </c>
      <c r="S656" s="243">
        <v>0</v>
      </c>
      <c r="T656" s="244">
        <f>S656*H656</f>
        <v>0</v>
      </c>
      <c r="AR656" s="24" t="s">
        <v>412</v>
      </c>
      <c r="AT656" s="24" t="s">
        <v>250</v>
      </c>
      <c r="AU656" s="24" t="s">
        <v>88</v>
      </c>
      <c r="AY656" s="24" t="s">
        <v>133</v>
      </c>
      <c r="BE656" s="245">
        <f>IF(N656="základní",J656,0)</f>
        <v>0</v>
      </c>
      <c r="BF656" s="245">
        <f>IF(N656="snížená",J656,0)</f>
        <v>0</v>
      </c>
      <c r="BG656" s="245">
        <f>IF(N656="zákl. přenesená",J656,0)</f>
        <v>0</v>
      </c>
      <c r="BH656" s="245">
        <f>IF(N656="sníž. přenesená",J656,0)</f>
        <v>0</v>
      </c>
      <c r="BI656" s="245">
        <f>IF(N656="nulová",J656,0)</f>
        <v>0</v>
      </c>
      <c r="BJ656" s="24" t="s">
        <v>86</v>
      </c>
      <c r="BK656" s="245">
        <f>ROUND(I656*H656,2)</f>
        <v>0</v>
      </c>
      <c r="BL656" s="24" t="s">
        <v>308</v>
      </c>
      <c r="BM656" s="24" t="s">
        <v>1010</v>
      </c>
    </row>
    <row r="657" s="12" customFormat="1">
      <c r="B657" s="255"/>
      <c r="C657" s="256"/>
      <c r="D657" s="252" t="s">
        <v>210</v>
      </c>
      <c r="E657" s="256"/>
      <c r="F657" s="258" t="s">
        <v>1011</v>
      </c>
      <c r="G657" s="256"/>
      <c r="H657" s="259">
        <v>26.928000000000001</v>
      </c>
      <c r="I657" s="260"/>
      <c r="J657" s="256"/>
      <c r="K657" s="256"/>
      <c r="L657" s="261"/>
      <c r="M657" s="262"/>
      <c r="N657" s="263"/>
      <c r="O657" s="263"/>
      <c r="P657" s="263"/>
      <c r="Q657" s="263"/>
      <c r="R657" s="263"/>
      <c r="S657" s="263"/>
      <c r="T657" s="264"/>
      <c r="AT657" s="265" t="s">
        <v>210</v>
      </c>
      <c r="AU657" s="265" t="s">
        <v>88</v>
      </c>
      <c r="AV657" s="12" t="s">
        <v>88</v>
      </c>
      <c r="AW657" s="12" t="s">
        <v>6</v>
      </c>
      <c r="AX657" s="12" t="s">
        <v>86</v>
      </c>
      <c r="AY657" s="265" t="s">
        <v>133</v>
      </c>
    </row>
    <row r="658" s="1" customFormat="1" ht="38.25" customHeight="1">
      <c r="B658" s="47"/>
      <c r="C658" s="234" t="s">
        <v>1012</v>
      </c>
      <c r="D658" s="234" t="s">
        <v>136</v>
      </c>
      <c r="E658" s="235" t="s">
        <v>1013</v>
      </c>
      <c r="F658" s="236" t="s">
        <v>1014</v>
      </c>
      <c r="G658" s="237" t="s">
        <v>244</v>
      </c>
      <c r="H658" s="238">
        <v>0.124</v>
      </c>
      <c r="I658" s="239"/>
      <c r="J658" s="240">
        <f>ROUND(I658*H658,2)</f>
        <v>0</v>
      </c>
      <c r="K658" s="236" t="s">
        <v>139</v>
      </c>
      <c r="L658" s="73"/>
      <c r="M658" s="241" t="s">
        <v>34</v>
      </c>
      <c r="N658" s="242" t="s">
        <v>49</v>
      </c>
      <c r="O658" s="48"/>
      <c r="P658" s="243">
        <f>O658*H658</f>
        <v>0</v>
      </c>
      <c r="Q658" s="243">
        <v>0</v>
      </c>
      <c r="R658" s="243">
        <f>Q658*H658</f>
        <v>0</v>
      </c>
      <c r="S658" s="243">
        <v>0</v>
      </c>
      <c r="T658" s="244">
        <f>S658*H658</f>
        <v>0</v>
      </c>
      <c r="AR658" s="24" t="s">
        <v>308</v>
      </c>
      <c r="AT658" s="24" t="s">
        <v>136</v>
      </c>
      <c r="AU658" s="24" t="s">
        <v>88</v>
      </c>
      <c r="AY658" s="24" t="s">
        <v>133</v>
      </c>
      <c r="BE658" s="245">
        <f>IF(N658="základní",J658,0)</f>
        <v>0</v>
      </c>
      <c r="BF658" s="245">
        <f>IF(N658="snížená",J658,0)</f>
        <v>0</v>
      </c>
      <c r="BG658" s="245">
        <f>IF(N658="zákl. přenesená",J658,0)</f>
        <v>0</v>
      </c>
      <c r="BH658" s="245">
        <f>IF(N658="sníž. přenesená",J658,0)</f>
        <v>0</v>
      </c>
      <c r="BI658" s="245">
        <f>IF(N658="nulová",J658,0)</f>
        <v>0</v>
      </c>
      <c r="BJ658" s="24" t="s">
        <v>86</v>
      </c>
      <c r="BK658" s="245">
        <f>ROUND(I658*H658,2)</f>
        <v>0</v>
      </c>
      <c r="BL658" s="24" t="s">
        <v>308</v>
      </c>
      <c r="BM658" s="24" t="s">
        <v>1015</v>
      </c>
    </row>
    <row r="659" s="1" customFormat="1">
      <c r="B659" s="47"/>
      <c r="C659" s="75"/>
      <c r="D659" s="252" t="s">
        <v>208</v>
      </c>
      <c r="E659" s="75"/>
      <c r="F659" s="253" t="s">
        <v>890</v>
      </c>
      <c r="G659" s="75"/>
      <c r="H659" s="75"/>
      <c r="I659" s="204"/>
      <c r="J659" s="75"/>
      <c r="K659" s="75"/>
      <c r="L659" s="73"/>
      <c r="M659" s="254"/>
      <c r="N659" s="48"/>
      <c r="O659" s="48"/>
      <c r="P659" s="48"/>
      <c r="Q659" s="48"/>
      <c r="R659" s="48"/>
      <c r="S659" s="48"/>
      <c r="T659" s="96"/>
      <c r="AT659" s="24" t="s">
        <v>208</v>
      </c>
      <c r="AU659" s="24" t="s">
        <v>88</v>
      </c>
    </row>
    <row r="660" s="11" customFormat="1" ht="29.88" customHeight="1">
      <c r="B660" s="218"/>
      <c r="C660" s="219"/>
      <c r="D660" s="220" t="s">
        <v>77</v>
      </c>
      <c r="E660" s="232" t="s">
        <v>1016</v>
      </c>
      <c r="F660" s="232" t="s">
        <v>1017</v>
      </c>
      <c r="G660" s="219"/>
      <c r="H660" s="219"/>
      <c r="I660" s="222"/>
      <c r="J660" s="233">
        <f>BK660</f>
        <v>0</v>
      </c>
      <c r="K660" s="219"/>
      <c r="L660" s="224"/>
      <c r="M660" s="225"/>
      <c r="N660" s="226"/>
      <c r="O660" s="226"/>
      <c r="P660" s="227">
        <f>SUM(P661:P698)</f>
        <v>0</v>
      </c>
      <c r="Q660" s="226"/>
      <c r="R660" s="227">
        <f>SUM(R661:R698)</f>
        <v>0.033086860000000003</v>
      </c>
      <c r="S660" s="226"/>
      <c r="T660" s="228">
        <f>SUM(T661:T698)</f>
        <v>0</v>
      </c>
      <c r="AR660" s="229" t="s">
        <v>88</v>
      </c>
      <c r="AT660" s="230" t="s">
        <v>77</v>
      </c>
      <c r="AU660" s="230" t="s">
        <v>86</v>
      </c>
      <c r="AY660" s="229" t="s">
        <v>133</v>
      </c>
      <c r="BK660" s="231">
        <f>SUM(BK661:BK698)</f>
        <v>0</v>
      </c>
    </row>
    <row r="661" s="1" customFormat="1" ht="25.5" customHeight="1">
      <c r="B661" s="47"/>
      <c r="C661" s="234" t="s">
        <v>1018</v>
      </c>
      <c r="D661" s="234" t="s">
        <v>136</v>
      </c>
      <c r="E661" s="235" t="s">
        <v>1019</v>
      </c>
      <c r="F661" s="236" t="s">
        <v>1020</v>
      </c>
      <c r="G661" s="237" t="s">
        <v>206</v>
      </c>
      <c r="H661" s="238">
        <v>61.704999999999998</v>
      </c>
      <c r="I661" s="239"/>
      <c r="J661" s="240">
        <f>ROUND(I661*H661,2)</f>
        <v>0</v>
      </c>
      <c r="K661" s="236" t="s">
        <v>139</v>
      </c>
      <c r="L661" s="73"/>
      <c r="M661" s="241" t="s">
        <v>34</v>
      </c>
      <c r="N661" s="242" t="s">
        <v>49</v>
      </c>
      <c r="O661" s="48"/>
      <c r="P661" s="243">
        <f>O661*H661</f>
        <v>0</v>
      </c>
      <c r="Q661" s="243">
        <v>0.00022000000000000001</v>
      </c>
      <c r="R661" s="243">
        <f>Q661*H661</f>
        <v>0.0135751</v>
      </c>
      <c r="S661" s="243">
        <v>0</v>
      </c>
      <c r="T661" s="244">
        <f>S661*H661</f>
        <v>0</v>
      </c>
      <c r="AR661" s="24" t="s">
        <v>308</v>
      </c>
      <c r="AT661" s="24" t="s">
        <v>136</v>
      </c>
      <c r="AU661" s="24" t="s">
        <v>88</v>
      </c>
      <c r="AY661" s="24" t="s">
        <v>133</v>
      </c>
      <c r="BE661" s="245">
        <f>IF(N661="základní",J661,0)</f>
        <v>0</v>
      </c>
      <c r="BF661" s="245">
        <f>IF(N661="snížená",J661,0)</f>
        <v>0</v>
      </c>
      <c r="BG661" s="245">
        <f>IF(N661="zákl. přenesená",J661,0)</f>
        <v>0</v>
      </c>
      <c r="BH661" s="245">
        <f>IF(N661="sníž. přenesená",J661,0)</f>
        <v>0</v>
      </c>
      <c r="BI661" s="245">
        <f>IF(N661="nulová",J661,0)</f>
        <v>0</v>
      </c>
      <c r="BJ661" s="24" t="s">
        <v>86</v>
      </c>
      <c r="BK661" s="245">
        <f>ROUND(I661*H661,2)</f>
        <v>0</v>
      </c>
      <c r="BL661" s="24" t="s">
        <v>308</v>
      </c>
      <c r="BM661" s="24" t="s">
        <v>1021</v>
      </c>
    </row>
    <row r="662" s="1" customFormat="1">
      <c r="B662" s="47"/>
      <c r="C662" s="75"/>
      <c r="D662" s="252" t="s">
        <v>208</v>
      </c>
      <c r="E662" s="75"/>
      <c r="F662" s="253" t="s">
        <v>1022</v>
      </c>
      <c r="G662" s="75"/>
      <c r="H662" s="75"/>
      <c r="I662" s="204"/>
      <c r="J662" s="75"/>
      <c r="K662" s="75"/>
      <c r="L662" s="73"/>
      <c r="M662" s="254"/>
      <c r="N662" s="48"/>
      <c r="O662" s="48"/>
      <c r="P662" s="48"/>
      <c r="Q662" s="48"/>
      <c r="R662" s="48"/>
      <c r="S662" s="48"/>
      <c r="T662" s="96"/>
      <c r="AT662" s="24" t="s">
        <v>208</v>
      </c>
      <c r="AU662" s="24" t="s">
        <v>88</v>
      </c>
    </row>
    <row r="663" s="12" customFormat="1">
      <c r="B663" s="255"/>
      <c r="C663" s="256"/>
      <c r="D663" s="252" t="s">
        <v>210</v>
      </c>
      <c r="E663" s="257" t="s">
        <v>34</v>
      </c>
      <c r="F663" s="258" t="s">
        <v>1023</v>
      </c>
      <c r="G663" s="256"/>
      <c r="H663" s="259">
        <v>16.559999999999999</v>
      </c>
      <c r="I663" s="260"/>
      <c r="J663" s="256"/>
      <c r="K663" s="256"/>
      <c r="L663" s="261"/>
      <c r="M663" s="262"/>
      <c r="N663" s="263"/>
      <c r="O663" s="263"/>
      <c r="P663" s="263"/>
      <c r="Q663" s="263"/>
      <c r="R663" s="263"/>
      <c r="S663" s="263"/>
      <c r="T663" s="264"/>
      <c r="AT663" s="265" t="s">
        <v>210</v>
      </c>
      <c r="AU663" s="265" t="s">
        <v>88</v>
      </c>
      <c r="AV663" s="12" t="s">
        <v>88</v>
      </c>
      <c r="AW663" s="12" t="s">
        <v>41</v>
      </c>
      <c r="AX663" s="12" t="s">
        <v>78</v>
      </c>
      <c r="AY663" s="265" t="s">
        <v>133</v>
      </c>
    </row>
    <row r="664" s="12" customFormat="1">
      <c r="B664" s="255"/>
      <c r="C664" s="256"/>
      <c r="D664" s="252" t="s">
        <v>210</v>
      </c>
      <c r="E664" s="257" t="s">
        <v>34</v>
      </c>
      <c r="F664" s="258" t="s">
        <v>1024</v>
      </c>
      <c r="G664" s="256"/>
      <c r="H664" s="259">
        <v>8.6400000000000006</v>
      </c>
      <c r="I664" s="260"/>
      <c r="J664" s="256"/>
      <c r="K664" s="256"/>
      <c r="L664" s="261"/>
      <c r="M664" s="262"/>
      <c r="N664" s="263"/>
      <c r="O664" s="263"/>
      <c r="P664" s="263"/>
      <c r="Q664" s="263"/>
      <c r="R664" s="263"/>
      <c r="S664" s="263"/>
      <c r="T664" s="264"/>
      <c r="AT664" s="265" t="s">
        <v>210</v>
      </c>
      <c r="AU664" s="265" t="s">
        <v>88</v>
      </c>
      <c r="AV664" s="12" t="s">
        <v>88</v>
      </c>
      <c r="AW664" s="12" t="s">
        <v>41</v>
      </c>
      <c r="AX664" s="12" t="s">
        <v>78</v>
      </c>
      <c r="AY664" s="265" t="s">
        <v>133</v>
      </c>
    </row>
    <row r="665" s="12" customFormat="1">
      <c r="B665" s="255"/>
      <c r="C665" s="256"/>
      <c r="D665" s="252" t="s">
        <v>210</v>
      </c>
      <c r="E665" s="257" t="s">
        <v>34</v>
      </c>
      <c r="F665" s="258" t="s">
        <v>1025</v>
      </c>
      <c r="G665" s="256"/>
      <c r="H665" s="259">
        <v>15.4</v>
      </c>
      <c r="I665" s="260"/>
      <c r="J665" s="256"/>
      <c r="K665" s="256"/>
      <c r="L665" s="261"/>
      <c r="M665" s="262"/>
      <c r="N665" s="263"/>
      <c r="O665" s="263"/>
      <c r="P665" s="263"/>
      <c r="Q665" s="263"/>
      <c r="R665" s="263"/>
      <c r="S665" s="263"/>
      <c r="T665" s="264"/>
      <c r="AT665" s="265" t="s">
        <v>210</v>
      </c>
      <c r="AU665" s="265" t="s">
        <v>88</v>
      </c>
      <c r="AV665" s="12" t="s">
        <v>88</v>
      </c>
      <c r="AW665" s="12" t="s">
        <v>41</v>
      </c>
      <c r="AX665" s="12" t="s">
        <v>78</v>
      </c>
      <c r="AY665" s="265" t="s">
        <v>133</v>
      </c>
    </row>
    <row r="666" s="12" customFormat="1">
      <c r="B666" s="255"/>
      <c r="C666" s="256"/>
      <c r="D666" s="252" t="s">
        <v>210</v>
      </c>
      <c r="E666" s="257" t="s">
        <v>34</v>
      </c>
      <c r="F666" s="258" t="s">
        <v>1026</v>
      </c>
      <c r="G666" s="256"/>
      <c r="H666" s="259">
        <v>1.9039999999999999</v>
      </c>
      <c r="I666" s="260"/>
      <c r="J666" s="256"/>
      <c r="K666" s="256"/>
      <c r="L666" s="261"/>
      <c r="M666" s="262"/>
      <c r="N666" s="263"/>
      <c r="O666" s="263"/>
      <c r="P666" s="263"/>
      <c r="Q666" s="263"/>
      <c r="R666" s="263"/>
      <c r="S666" s="263"/>
      <c r="T666" s="264"/>
      <c r="AT666" s="265" t="s">
        <v>210</v>
      </c>
      <c r="AU666" s="265" t="s">
        <v>88</v>
      </c>
      <c r="AV666" s="12" t="s">
        <v>88</v>
      </c>
      <c r="AW666" s="12" t="s">
        <v>41</v>
      </c>
      <c r="AX666" s="12" t="s">
        <v>78</v>
      </c>
      <c r="AY666" s="265" t="s">
        <v>133</v>
      </c>
    </row>
    <row r="667" s="12" customFormat="1">
      <c r="B667" s="255"/>
      <c r="C667" s="256"/>
      <c r="D667" s="252" t="s">
        <v>210</v>
      </c>
      <c r="E667" s="257" t="s">
        <v>34</v>
      </c>
      <c r="F667" s="258" t="s">
        <v>1027</v>
      </c>
      <c r="G667" s="256"/>
      <c r="H667" s="259">
        <v>3.5249999999999999</v>
      </c>
      <c r="I667" s="260"/>
      <c r="J667" s="256"/>
      <c r="K667" s="256"/>
      <c r="L667" s="261"/>
      <c r="M667" s="262"/>
      <c r="N667" s="263"/>
      <c r="O667" s="263"/>
      <c r="P667" s="263"/>
      <c r="Q667" s="263"/>
      <c r="R667" s="263"/>
      <c r="S667" s="263"/>
      <c r="T667" s="264"/>
      <c r="AT667" s="265" t="s">
        <v>210</v>
      </c>
      <c r="AU667" s="265" t="s">
        <v>88</v>
      </c>
      <c r="AV667" s="12" t="s">
        <v>88</v>
      </c>
      <c r="AW667" s="12" t="s">
        <v>41</v>
      </c>
      <c r="AX667" s="12" t="s">
        <v>78</v>
      </c>
      <c r="AY667" s="265" t="s">
        <v>133</v>
      </c>
    </row>
    <row r="668" s="12" customFormat="1">
      <c r="B668" s="255"/>
      <c r="C668" s="256"/>
      <c r="D668" s="252" t="s">
        <v>210</v>
      </c>
      <c r="E668" s="257" t="s">
        <v>34</v>
      </c>
      <c r="F668" s="258" t="s">
        <v>1028</v>
      </c>
      <c r="G668" s="256"/>
      <c r="H668" s="259">
        <v>7.7759999999999998</v>
      </c>
      <c r="I668" s="260"/>
      <c r="J668" s="256"/>
      <c r="K668" s="256"/>
      <c r="L668" s="261"/>
      <c r="M668" s="262"/>
      <c r="N668" s="263"/>
      <c r="O668" s="263"/>
      <c r="P668" s="263"/>
      <c r="Q668" s="263"/>
      <c r="R668" s="263"/>
      <c r="S668" s="263"/>
      <c r="T668" s="264"/>
      <c r="AT668" s="265" t="s">
        <v>210</v>
      </c>
      <c r="AU668" s="265" t="s">
        <v>88</v>
      </c>
      <c r="AV668" s="12" t="s">
        <v>88</v>
      </c>
      <c r="AW668" s="12" t="s">
        <v>41</v>
      </c>
      <c r="AX668" s="12" t="s">
        <v>78</v>
      </c>
      <c r="AY668" s="265" t="s">
        <v>133</v>
      </c>
    </row>
    <row r="669" s="12" customFormat="1">
      <c r="B669" s="255"/>
      <c r="C669" s="256"/>
      <c r="D669" s="252" t="s">
        <v>210</v>
      </c>
      <c r="E669" s="257" t="s">
        <v>34</v>
      </c>
      <c r="F669" s="258" t="s">
        <v>1029</v>
      </c>
      <c r="G669" s="256"/>
      <c r="H669" s="259">
        <v>0.040000000000000001</v>
      </c>
      <c r="I669" s="260"/>
      <c r="J669" s="256"/>
      <c r="K669" s="256"/>
      <c r="L669" s="261"/>
      <c r="M669" s="262"/>
      <c r="N669" s="263"/>
      <c r="O669" s="263"/>
      <c r="P669" s="263"/>
      <c r="Q669" s="263"/>
      <c r="R669" s="263"/>
      <c r="S669" s="263"/>
      <c r="T669" s="264"/>
      <c r="AT669" s="265" t="s">
        <v>210</v>
      </c>
      <c r="AU669" s="265" t="s">
        <v>88</v>
      </c>
      <c r="AV669" s="12" t="s">
        <v>88</v>
      </c>
      <c r="AW669" s="12" t="s">
        <v>41</v>
      </c>
      <c r="AX669" s="12" t="s">
        <v>78</v>
      </c>
      <c r="AY669" s="265" t="s">
        <v>133</v>
      </c>
    </row>
    <row r="670" s="12" customFormat="1">
      <c r="B670" s="255"/>
      <c r="C670" s="256"/>
      <c r="D670" s="252" t="s">
        <v>210</v>
      </c>
      <c r="E670" s="257" t="s">
        <v>34</v>
      </c>
      <c r="F670" s="258" t="s">
        <v>1030</v>
      </c>
      <c r="G670" s="256"/>
      <c r="H670" s="259">
        <v>1.5</v>
      </c>
      <c r="I670" s="260"/>
      <c r="J670" s="256"/>
      <c r="K670" s="256"/>
      <c r="L670" s="261"/>
      <c r="M670" s="262"/>
      <c r="N670" s="263"/>
      <c r="O670" s="263"/>
      <c r="P670" s="263"/>
      <c r="Q670" s="263"/>
      <c r="R670" s="263"/>
      <c r="S670" s="263"/>
      <c r="T670" s="264"/>
      <c r="AT670" s="265" t="s">
        <v>210</v>
      </c>
      <c r="AU670" s="265" t="s">
        <v>88</v>
      </c>
      <c r="AV670" s="12" t="s">
        <v>88</v>
      </c>
      <c r="AW670" s="12" t="s">
        <v>41</v>
      </c>
      <c r="AX670" s="12" t="s">
        <v>78</v>
      </c>
      <c r="AY670" s="265" t="s">
        <v>133</v>
      </c>
    </row>
    <row r="671" s="12" customFormat="1">
      <c r="B671" s="255"/>
      <c r="C671" s="256"/>
      <c r="D671" s="252" t="s">
        <v>210</v>
      </c>
      <c r="E671" s="257" t="s">
        <v>34</v>
      </c>
      <c r="F671" s="258" t="s">
        <v>1031</v>
      </c>
      <c r="G671" s="256"/>
      <c r="H671" s="259">
        <v>1.8</v>
      </c>
      <c r="I671" s="260"/>
      <c r="J671" s="256"/>
      <c r="K671" s="256"/>
      <c r="L671" s="261"/>
      <c r="M671" s="262"/>
      <c r="N671" s="263"/>
      <c r="O671" s="263"/>
      <c r="P671" s="263"/>
      <c r="Q671" s="263"/>
      <c r="R671" s="263"/>
      <c r="S671" s="263"/>
      <c r="T671" s="264"/>
      <c r="AT671" s="265" t="s">
        <v>210</v>
      </c>
      <c r="AU671" s="265" t="s">
        <v>88</v>
      </c>
      <c r="AV671" s="12" t="s">
        <v>88</v>
      </c>
      <c r="AW671" s="12" t="s">
        <v>41</v>
      </c>
      <c r="AX671" s="12" t="s">
        <v>78</v>
      </c>
      <c r="AY671" s="265" t="s">
        <v>133</v>
      </c>
    </row>
    <row r="672" s="12" customFormat="1">
      <c r="B672" s="255"/>
      <c r="C672" s="256"/>
      <c r="D672" s="252" t="s">
        <v>210</v>
      </c>
      <c r="E672" s="257" t="s">
        <v>34</v>
      </c>
      <c r="F672" s="258" t="s">
        <v>1032</v>
      </c>
      <c r="G672" s="256"/>
      <c r="H672" s="259">
        <v>4.5599999999999996</v>
      </c>
      <c r="I672" s="260"/>
      <c r="J672" s="256"/>
      <c r="K672" s="256"/>
      <c r="L672" s="261"/>
      <c r="M672" s="262"/>
      <c r="N672" s="263"/>
      <c r="O672" s="263"/>
      <c r="P672" s="263"/>
      <c r="Q672" s="263"/>
      <c r="R672" s="263"/>
      <c r="S672" s="263"/>
      <c r="T672" s="264"/>
      <c r="AT672" s="265" t="s">
        <v>210</v>
      </c>
      <c r="AU672" s="265" t="s">
        <v>88</v>
      </c>
      <c r="AV672" s="12" t="s">
        <v>88</v>
      </c>
      <c r="AW672" s="12" t="s">
        <v>41</v>
      </c>
      <c r="AX672" s="12" t="s">
        <v>78</v>
      </c>
      <c r="AY672" s="265" t="s">
        <v>133</v>
      </c>
    </row>
    <row r="673" s="13" customFormat="1">
      <c r="B673" s="266"/>
      <c r="C673" s="267"/>
      <c r="D673" s="252" t="s">
        <v>210</v>
      </c>
      <c r="E673" s="268" t="s">
        <v>34</v>
      </c>
      <c r="F673" s="269" t="s">
        <v>218</v>
      </c>
      <c r="G673" s="267"/>
      <c r="H673" s="270">
        <v>61.704999999999998</v>
      </c>
      <c r="I673" s="271"/>
      <c r="J673" s="267"/>
      <c r="K673" s="267"/>
      <c r="L673" s="272"/>
      <c r="M673" s="273"/>
      <c r="N673" s="274"/>
      <c r="O673" s="274"/>
      <c r="P673" s="274"/>
      <c r="Q673" s="274"/>
      <c r="R673" s="274"/>
      <c r="S673" s="274"/>
      <c r="T673" s="275"/>
      <c r="AT673" s="276" t="s">
        <v>210</v>
      </c>
      <c r="AU673" s="276" t="s">
        <v>88</v>
      </c>
      <c r="AV673" s="13" t="s">
        <v>152</v>
      </c>
      <c r="AW673" s="13" t="s">
        <v>41</v>
      </c>
      <c r="AX673" s="13" t="s">
        <v>86</v>
      </c>
      <c r="AY673" s="276" t="s">
        <v>133</v>
      </c>
    </row>
    <row r="674" s="1" customFormat="1" ht="25.5" customHeight="1">
      <c r="B674" s="47"/>
      <c r="C674" s="234" t="s">
        <v>1033</v>
      </c>
      <c r="D674" s="234" t="s">
        <v>136</v>
      </c>
      <c r="E674" s="235" t="s">
        <v>1034</v>
      </c>
      <c r="F674" s="236" t="s">
        <v>1035</v>
      </c>
      <c r="G674" s="237" t="s">
        <v>206</v>
      </c>
      <c r="H674" s="238">
        <v>9.3119999999999994</v>
      </c>
      <c r="I674" s="239"/>
      <c r="J674" s="240">
        <f>ROUND(I674*H674,2)</f>
        <v>0</v>
      </c>
      <c r="K674" s="236" t="s">
        <v>139</v>
      </c>
      <c r="L674" s="73"/>
      <c r="M674" s="241" t="s">
        <v>34</v>
      </c>
      <c r="N674" s="242" t="s">
        <v>49</v>
      </c>
      <c r="O674" s="48"/>
      <c r="P674" s="243">
        <f>O674*H674</f>
        <v>0</v>
      </c>
      <c r="Q674" s="243">
        <v>6.9999999999999994E-05</v>
      </c>
      <c r="R674" s="243">
        <f>Q674*H674</f>
        <v>0.00065183999999999988</v>
      </c>
      <c r="S674" s="243">
        <v>0</v>
      </c>
      <c r="T674" s="244">
        <f>S674*H674</f>
        <v>0</v>
      </c>
      <c r="AR674" s="24" t="s">
        <v>308</v>
      </c>
      <c r="AT674" s="24" t="s">
        <v>136</v>
      </c>
      <c r="AU674" s="24" t="s">
        <v>88</v>
      </c>
      <c r="AY674" s="24" t="s">
        <v>133</v>
      </c>
      <c r="BE674" s="245">
        <f>IF(N674="základní",J674,0)</f>
        <v>0</v>
      </c>
      <c r="BF674" s="245">
        <f>IF(N674="snížená",J674,0)</f>
        <v>0</v>
      </c>
      <c r="BG674" s="245">
        <f>IF(N674="zákl. přenesená",J674,0)</f>
        <v>0</v>
      </c>
      <c r="BH674" s="245">
        <f>IF(N674="sníž. přenesená",J674,0)</f>
        <v>0</v>
      </c>
      <c r="BI674" s="245">
        <f>IF(N674="nulová",J674,0)</f>
        <v>0</v>
      </c>
      <c r="BJ674" s="24" t="s">
        <v>86</v>
      </c>
      <c r="BK674" s="245">
        <f>ROUND(I674*H674,2)</f>
        <v>0</v>
      </c>
      <c r="BL674" s="24" t="s">
        <v>308</v>
      </c>
      <c r="BM674" s="24" t="s">
        <v>1036</v>
      </c>
    </row>
    <row r="675" s="12" customFormat="1">
      <c r="B675" s="255"/>
      <c r="C675" s="256"/>
      <c r="D675" s="252" t="s">
        <v>210</v>
      </c>
      <c r="E675" s="257" t="s">
        <v>34</v>
      </c>
      <c r="F675" s="258" t="s">
        <v>1037</v>
      </c>
      <c r="G675" s="256"/>
      <c r="H675" s="259">
        <v>6.6120000000000001</v>
      </c>
      <c r="I675" s="260"/>
      <c r="J675" s="256"/>
      <c r="K675" s="256"/>
      <c r="L675" s="261"/>
      <c r="M675" s="262"/>
      <c r="N675" s="263"/>
      <c r="O675" s="263"/>
      <c r="P675" s="263"/>
      <c r="Q675" s="263"/>
      <c r="R675" s="263"/>
      <c r="S675" s="263"/>
      <c r="T675" s="264"/>
      <c r="AT675" s="265" t="s">
        <v>210</v>
      </c>
      <c r="AU675" s="265" t="s">
        <v>88</v>
      </c>
      <c r="AV675" s="12" t="s">
        <v>88</v>
      </c>
      <c r="AW675" s="12" t="s">
        <v>41</v>
      </c>
      <c r="AX675" s="12" t="s">
        <v>78</v>
      </c>
      <c r="AY675" s="265" t="s">
        <v>133</v>
      </c>
    </row>
    <row r="676" s="12" customFormat="1">
      <c r="B676" s="255"/>
      <c r="C676" s="256"/>
      <c r="D676" s="252" t="s">
        <v>210</v>
      </c>
      <c r="E676" s="257" t="s">
        <v>34</v>
      </c>
      <c r="F676" s="258" t="s">
        <v>1038</v>
      </c>
      <c r="G676" s="256"/>
      <c r="H676" s="259">
        <v>0.67800000000000005</v>
      </c>
      <c r="I676" s="260"/>
      <c r="J676" s="256"/>
      <c r="K676" s="256"/>
      <c r="L676" s="261"/>
      <c r="M676" s="262"/>
      <c r="N676" s="263"/>
      <c r="O676" s="263"/>
      <c r="P676" s="263"/>
      <c r="Q676" s="263"/>
      <c r="R676" s="263"/>
      <c r="S676" s="263"/>
      <c r="T676" s="264"/>
      <c r="AT676" s="265" t="s">
        <v>210</v>
      </c>
      <c r="AU676" s="265" t="s">
        <v>88</v>
      </c>
      <c r="AV676" s="12" t="s">
        <v>88</v>
      </c>
      <c r="AW676" s="12" t="s">
        <v>41</v>
      </c>
      <c r="AX676" s="12" t="s">
        <v>78</v>
      </c>
      <c r="AY676" s="265" t="s">
        <v>133</v>
      </c>
    </row>
    <row r="677" s="12" customFormat="1">
      <c r="B677" s="255"/>
      <c r="C677" s="256"/>
      <c r="D677" s="252" t="s">
        <v>210</v>
      </c>
      <c r="E677" s="257" t="s">
        <v>34</v>
      </c>
      <c r="F677" s="258" t="s">
        <v>1039</v>
      </c>
      <c r="G677" s="256"/>
      <c r="H677" s="259">
        <v>2.0219999999999998</v>
      </c>
      <c r="I677" s="260"/>
      <c r="J677" s="256"/>
      <c r="K677" s="256"/>
      <c r="L677" s="261"/>
      <c r="M677" s="262"/>
      <c r="N677" s="263"/>
      <c r="O677" s="263"/>
      <c r="P677" s="263"/>
      <c r="Q677" s="263"/>
      <c r="R677" s="263"/>
      <c r="S677" s="263"/>
      <c r="T677" s="264"/>
      <c r="AT677" s="265" t="s">
        <v>210</v>
      </c>
      <c r="AU677" s="265" t="s">
        <v>88</v>
      </c>
      <c r="AV677" s="12" t="s">
        <v>88</v>
      </c>
      <c r="AW677" s="12" t="s">
        <v>41</v>
      </c>
      <c r="AX677" s="12" t="s">
        <v>78</v>
      </c>
      <c r="AY677" s="265" t="s">
        <v>133</v>
      </c>
    </row>
    <row r="678" s="13" customFormat="1">
      <c r="B678" s="266"/>
      <c r="C678" s="267"/>
      <c r="D678" s="252" t="s">
        <v>210</v>
      </c>
      <c r="E678" s="268" t="s">
        <v>34</v>
      </c>
      <c r="F678" s="269" t="s">
        <v>218</v>
      </c>
      <c r="G678" s="267"/>
      <c r="H678" s="270">
        <v>9.3119999999999994</v>
      </c>
      <c r="I678" s="271"/>
      <c r="J678" s="267"/>
      <c r="K678" s="267"/>
      <c r="L678" s="272"/>
      <c r="M678" s="273"/>
      <c r="N678" s="274"/>
      <c r="O678" s="274"/>
      <c r="P678" s="274"/>
      <c r="Q678" s="274"/>
      <c r="R678" s="274"/>
      <c r="S678" s="274"/>
      <c r="T678" s="275"/>
      <c r="AT678" s="276" t="s">
        <v>210</v>
      </c>
      <c r="AU678" s="276" t="s">
        <v>88</v>
      </c>
      <c r="AV678" s="13" t="s">
        <v>152</v>
      </c>
      <c r="AW678" s="13" t="s">
        <v>41</v>
      </c>
      <c r="AX678" s="13" t="s">
        <v>86</v>
      </c>
      <c r="AY678" s="276" t="s">
        <v>133</v>
      </c>
    </row>
    <row r="679" s="1" customFormat="1" ht="25.5" customHeight="1">
      <c r="B679" s="47"/>
      <c r="C679" s="234" t="s">
        <v>1040</v>
      </c>
      <c r="D679" s="234" t="s">
        <v>136</v>
      </c>
      <c r="E679" s="235" t="s">
        <v>1041</v>
      </c>
      <c r="F679" s="236" t="s">
        <v>1042</v>
      </c>
      <c r="G679" s="237" t="s">
        <v>206</v>
      </c>
      <c r="H679" s="238">
        <v>9.3119999999999994</v>
      </c>
      <c r="I679" s="239"/>
      <c r="J679" s="240">
        <f>ROUND(I679*H679,2)</f>
        <v>0</v>
      </c>
      <c r="K679" s="236" t="s">
        <v>139</v>
      </c>
      <c r="L679" s="73"/>
      <c r="M679" s="241" t="s">
        <v>34</v>
      </c>
      <c r="N679" s="242" t="s">
        <v>49</v>
      </c>
      <c r="O679" s="48"/>
      <c r="P679" s="243">
        <f>O679*H679</f>
        <v>0</v>
      </c>
      <c r="Q679" s="243">
        <v>0.00013999999999999999</v>
      </c>
      <c r="R679" s="243">
        <f>Q679*H679</f>
        <v>0.0013036799999999998</v>
      </c>
      <c r="S679" s="243">
        <v>0</v>
      </c>
      <c r="T679" s="244">
        <f>S679*H679</f>
        <v>0</v>
      </c>
      <c r="AR679" s="24" t="s">
        <v>308</v>
      </c>
      <c r="AT679" s="24" t="s">
        <v>136</v>
      </c>
      <c r="AU679" s="24" t="s">
        <v>88</v>
      </c>
      <c r="AY679" s="24" t="s">
        <v>133</v>
      </c>
      <c r="BE679" s="245">
        <f>IF(N679="základní",J679,0)</f>
        <v>0</v>
      </c>
      <c r="BF679" s="245">
        <f>IF(N679="snížená",J679,0)</f>
        <v>0</v>
      </c>
      <c r="BG679" s="245">
        <f>IF(N679="zákl. přenesená",J679,0)</f>
        <v>0</v>
      </c>
      <c r="BH679" s="245">
        <f>IF(N679="sníž. přenesená",J679,0)</f>
        <v>0</v>
      </c>
      <c r="BI679" s="245">
        <f>IF(N679="nulová",J679,0)</f>
        <v>0</v>
      </c>
      <c r="BJ679" s="24" t="s">
        <v>86</v>
      </c>
      <c r="BK679" s="245">
        <f>ROUND(I679*H679,2)</f>
        <v>0</v>
      </c>
      <c r="BL679" s="24" t="s">
        <v>308</v>
      </c>
      <c r="BM679" s="24" t="s">
        <v>1043</v>
      </c>
    </row>
    <row r="680" s="12" customFormat="1">
      <c r="B680" s="255"/>
      <c r="C680" s="256"/>
      <c r="D680" s="252" t="s">
        <v>210</v>
      </c>
      <c r="E680" s="257" t="s">
        <v>34</v>
      </c>
      <c r="F680" s="258" t="s">
        <v>1037</v>
      </c>
      <c r="G680" s="256"/>
      <c r="H680" s="259">
        <v>6.6120000000000001</v>
      </c>
      <c r="I680" s="260"/>
      <c r="J680" s="256"/>
      <c r="K680" s="256"/>
      <c r="L680" s="261"/>
      <c r="M680" s="262"/>
      <c r="N680" s="263"/>
      <c r="O680" s="263"/>
      <c r="P680" s="263"/>
      <c r="Q680" s="263"/>
      <c r="R680" s="263"/>
      <c r="S680" s="263"/>
      <c r="T680" s="264"/>
      <c r="AT680" s="265" t="s">
        <v>210</v>
      </c>
      <c r="AU680" s="265" t="s">
        <v>88</v>
      </c>
      <c r="AV680" s="12" t="s">
        <v>88</v>
      </c>
      <c r="AW680" s="12" t="s">
        <v>41</v>
      </c>
      <c r="AX680" s="12" t="s">
        <v>78</v>
      </c>
      <c r="AY680" s="265" t="s">
        <v>133</v>
      </c>
    </row>
    <row r="681" s="12" customFormat="1">
      <c r="B681" s="255"/>
      <c r="C681" s="256"/>
      <c r="D681" s="252" t="s">
        <v>210</v>
      </c>
      <c r="E681" s="257" t="s">
        <v>34</v>
      </c>
      <c r="F681" s="258" t="s">
        <v>1038</v>
      </c>
      <c r="G681" s="256"/>
      <c r="H681" s="259">
        <v>0.67800000000000005</v>
      </c>
      <c r="I681" s="260"/>
      <c r="J681" s="256"/>
      <c r="K681" s="256"/>
      <c r="L681" s="261"/>
      <c r="M681" s="262"/>
      <c r="N681" s="263"/>
      <c r="O681" s="263"/>
      <c r="P681" s="263"/>
      <c r="Q681" s="263"/>
      <c r="R681" s="263"/>
      <c r="S681" s="263"/>
      <c r="T681" s="264"/>
      <c r="AT681" s="265" t="s">
        <v>210</v>
      </c>
      <c r="AU681" s="265" t="s">
        <v>88</v>
      </c>
      <c r="AV681" s="12" t="s">
        <v>88</v>
      </c>
      <c r="AW681" s="12" t="s">
        <v>41</v>
      </c>
      <c r="AX681" s="12" t="s">
        <v>78</v>
      </c>
      <c r="AY681" s="265" t="s">
        <v>133</v>
      </c>
    </row>
    <row r="682" s="12" customFormat="1">
      <c r="B682" s="255"/>
      <c r="C682" s="256"/>
      <c r="D682" s="252" t="s">
        <v>210</v>
      </c>
      <c r="E682" s="257" t="s">
        <v>34</v>
      </c>
      <c r="F682" s="258" t="s">
        <v>1039</v>
      </c>
      <c r="G682" s="256"/>
      <c r="H682" s="259">
        <v>2.0219999999999998</v>
      </c>
      <c r="I682" s="260"/>
      <c r="J682" s="256"/>
      <c r="K682" s="256"/>
      <c r="L682" s="261"/>
      <c r="M682" s="262"/>
      <c r="N682" s="263"/>
      <c r="O682" s="263"/>
      <c r="P682" s="263"/>
      <c r="Q682" s="263"/>
      <c r="R682" s="263"/>
      <c r="S682" s="263"/>
      <c r="T682" s="264"/>
      <c r="AT682" s="265" t="s">
        <v>210</v>
      </c>
      <c r="AU682" s="265" t="s">
        <v>88</v>
      </c>
      <c r="AV682" s="12" t="s">
        <v>88</v>
      </c>
      <c r="AW682" s="12" t="s">
        <v>41</v>
      </c>
      <c r="AX682" s="12" t="s">
        <v>78</v>
      </c>
      <c r="AY682" s="265" t="s">
        <v>133</v>
      </c>
    </row>
    <row r="683" s="13" customFormat="1">
      <c r="B683" s="266"/>
      <c r="C683" s="267"/>
      <c r="D683" s="252" t="s">
        <v>210</v>
      </c>
      <c r="E683" s="268" t="s">
        <v>34</v>
      </c>
      <c r="F683" s="269" t="s">
        <v>218</v>
      </c>
      <c r="G683" s="267"/>
      <c r="H683" s="270">
        <v>9.3119999999999994</v>
      </c>
      <c r="I683" s="271"/>
      <c r="J683" s="267"/>
      <c r="K683" s="267"/>
      <c r="L683" s="272"/>
      <c r="M683" s="273"/>
      <c r="N683" s="274"/>
      <c r="O683" s="274"/>
      <c r="P683" s="274"/>
      <c r="Q683" s="274"/>
      <c r="R683" s="274"/>
      <c r="S683" s="274"/>
      <c r="T683" s="275"/>
      <c r="AT683" s="276" t="s">
        <v>210</v>
      </c>
      <c r="AU683" s="276" t="s">
        <v>88</v>
      </c>
      <c r="AV683" s="13" t="s">
        <v>152</v>
      </c>
      <c r="AW683" s="13" t="s">
        <v>41</v>
      </c>
      <c r="AX683" s="13" t="s">
        <v>86</v>
      </c>
      <c r="AY683" s="276" t="s">
        <v>133</v>
      </c>
    </row>
    <row r="684" s="1" customFormat="1" ht="25.5" customHeight="1">
      <c r="B684" s="47"/>
      <c r="C684" s="234" t="s">
        <v>1044</v>
      </c>
      <c r="D684" s="234" t="s">
        <v>136</v>
      </c>
      <c r="E684" s="235" t="s">
        <v>1045</v>
      </c>
      <c r="F684" s="236" t="s">
        <v>1046</v>
      </c>
      <c r="G684" s="237" t="s">
        <v>206</v>
      </c>
      <c r="H684" s="238">
        <v>12.909000000000001</v>
      </c>
      <c r="I684" s="239"/>
      <c r="J684" s="240">
        <f>ROUND(I684*H684,2)</f>
        <v>0</v>
      </c>
      <c r="K684" s="236" t="s">
        <v>139</v>
      </c>
      <c r="L684" s="73"/>
      <c r="M684" s="241" t="s">
        <v>34</v>
      </c>
      <c r="N684" s="242" t="s">
        <v>49</v>
      </c>
      <c r="O684" s="48"/>
      <c r="P684" s="243">
        <f>O684*H684</f>
        <v>0</v>
      </c>
      <c r="Q684" s="243">
        <v>0.00011</v>
      </c>
      <c r="R684" s="243">
        <f>Q684*H684</f>
        <v>0.0014199900000000001</v>
      </c>
      <c r="S684" s="243">
        <v>0</v>
      </c>
      <c r="T684" s="244">
        <f>S684*H684</f>
        <v>0</v>
      </c>
      <c r="AR684" s="24" t="s">
        <v>308</v>
      </c>
      <c r="AT684" s="24" t="s">
        <v>136</v>
      </c>
      <c r="AU684" s="24" t="s">
        <v>88</v>
      </c>
      <c r="AY684" s="24" t="s">
        <v>133</v>
      </c>
      <c r="BE684" s="245">
        <f>IF(N684="základní",J684,0)</f>
        <v>0</v>
      </c>
      <c r="BF684" s="245">
        <f>IF(N684="snížená",J684,0)</f>
        <v>0</v>
      </c>
      <c r="BG684" s="245">
        <f>IF(N684="zákl. přenesená",J684,0)</f>
        <v>0</v>
      </c>
      <c r="BH684" s="245">
        <f>IF(N684="sníž. přenesená",J684,0)</f>
        <v>0</v>
      </c>
      <c r="BI684" s="245">
        <f>IF(N684="nulová",J684,0)</f>
        <v>0</v>
      </c>
      <c r="BJ684" s="24" t="s">
        <v>86</v>
      </c>
      <c r="BK684" s="245">
        <f>ROUND(I684*H684,2)</f>
        <v>0</v>
      </c>
      <c r="BL684" s="24" t="s">
        <v>308</v>
      </c>
      <c r="BM684" s="24" t="s">
        <v>1047</v>
      </c>
    </row>
    <row r="685" s="12" customFormat="1">
      <c r="B685" s="255"/>
      <c r="C685" s="256"/>
      <c r="D685" s="252" t="s">
        <v>210</v>
      </c>
      <c r="E685" s="257" t="s">
        <v>34</v>
      </c>
      <c r="F685" s="258" t="s">
        <v>1048</v>
      </c>
      <c r="G685" s="256"/>
      <c r="H685" s="259">
        <v>12.624000000000001</v>
      </c>
      <c r="I685" s="260"/>
      <c r="J685" s="256"/>
      <c r="K685" s="256"/>
      <c r="L685" s="261"/>
      <c r="M685" s="262"/>
      <c r="N685" s="263"/>
      <c r="O685" s="263"/>
      <c r="P685" s="263"/>
      <c r="Q685" s="263"/>
      <c r="R685" s="263"/>
      <c r="S685" s="263"/>
      <c r="T685" s="264"/>
      <c r="AT685" s="265" t="s">
        <v>210</v>
      </c>
      <c r="AU685" s="265" t="s">
        <v>88</v>
      </c>
      <c r="AV685" s="12" t="s">
        <v>88</v>
      </c>
      <c r="AW685" s="12" t="s">
        <v>41</v>
      </c>
      <c r="AX685" s="12" t="s">
        <v>78</v>
      </c>
      <c r="AY685" s="265" t="s">
        <v>133</v>
      </c>
    </row>
    <row r="686" s="12" customFormat="1">
      <c r="B686" s="255"/>
      <c r="C686" s="256"/>
      <c r="D686" s="252" t="s">
        <v>210</v>
      </c>
      <c r="E686" s="257" t="s">
        <v>34</v>
      </c>
      <c r="F686" s="258" t="s">
        <v>1049</v>
      </c>
      <c r="G686" s="256"/>
      <c r="H686" s="259">
        <v>-1.02</v>
      </c>
      <c r="I686" s="260"/>
      <c r="J686" s="256"/>
      <c r="K686" s="256"/>
      <c r="L686" s="261"/>
      <c r="M686" s="262"/>
      <c r="N686" s="263"/>
      <c r="O686" s="263"/>
      <c r="P686" s="263"/>
      <c r="Q686" s="263"/>
      <c r="R686" s="263"/>
      <c r="S686" s="263"/>
      <c r="T686" s="264"/>
      <c r="AT686" s="265" t="s">
        <v>210</v>
      </c>
      <c r="AU686" s="265" t="s">
        <v>88</v>
      </c>
      <c r="AV686" s="12" t="s">
        <v>88</v>
      </c>
      <c r="AW686" s="12" t="s">
        <v>41</v>
      </c>
      <c r="AX686" s="12" t="s">
        <v>78</v>
      </c>
      <c r="AY686" s="265" t="s">
        <v>133</v>
      </c>
    </row>
    <row r="687" s="12" customFormat="1">
      <c r="B687" s="255"/>
      <c r="C687" s="256"/>
      <c r="D687" s="252" t="s">
        <v>210</v>
      </c>
      <c r="E687" s="257" t="s">
        <v>34</v>
      </c>
      <c r="F687" s="258" t="s">
        <v>1050</v>
      </c>
      <c r="G687" s="256"/>
      <c r="H687" s="259">
        <v>1.3049999999999999</v>
      </c>
      <c r="I687" s="260"/>
      <c r="J687" s="256"/>
      <c r="K687" s="256"/>
      <c r="L687" s="261"/>
      <c r="M687" s="262"/>
      <c r="N687" s="263"/>
      <c r="O687" s="263"/>
      <c r="P687" s="263"/>
      <c r="Q687" s="263"/>
      <c r="R687" s="263"/>
      <c r="S687" s="263"/>
      <c r="T687" s="264"/>
      <c r="AT687" s="265" t="s">
        <v>210</v>
      </c>
      <c r="AU687" s="265" t="s">
        <v>88</v>
      </c>
      <c r="AV687" s="12" t="s">
        <v>88</v>
      </c>
      <c r="AW687" s="12" t="s">
        <v>41</v>
      </c>
      <c r="AX687" s="12" t="s">
        <v>78</v>
      </c>
      <c r="AY687" s="265" t="s">
        <v>133</v>
      </c>
    </row>
    <row r="688" s="13" customFormat="1">
      <c r="B688" s="266"/>
      <c r="C688" s="267"/>
      <c r="D688" s="252" t="s">
        <v>210</v>
      </c>
      <c r="E688" s="268" t="s">
        <v>34</v>
      </c>
      <c r="F688" s="269" t="s">
        <v>218</v>
      </c>
      <c r="G688" s="267"/>
      <c r="H688" s="270">
        <v>12.909000000000001</v>
      </c>
      <c r="I688" s="271"/>
      <c r="J688" s="267"/>
      <c r="K688" s="267"/>
      <c r="L688" s="272"/>
      <c r="M688" s="273"/>
      <c r="N688" s="274"/>
      <c r="O688" s="274"/>
      <c r="P688" s="274"/>
      <c r="Q688" s="274"/>
      <c r="R688" s="274"/>
      <c r="S688" s="274"/>
      <c r="T688" s="275"/>
      <c r="AT688" s="276" t="s">
        <v>210</v>
      </c>
      <c r="AU688" s="276" t="s">
        <v>88</v>
      </c>
      <c r="AV688" s="13" t="s">
        <v>152</v>
      </c>
      <c r="AW688" s="13" t="s">
        <v>41</v>
      </c>
      <c r="AX688" s="13" t="s">
        <v>86</v>
      </c>
      <c r="AY688" s="276" t="s">
        <v>133</v>
      </c>
    </row>
    <row r="689" s="1" customFormat="1" ht="16.5" customHeight="1">
      <c r="B689" s="47"/>
      <c r="C689" s="234" t="s">
        <v>1051</v>
      </c>
      <c r="D689" s="234" t="s">
        <v>136</v>
      </c>
      <c r="E689" s="235" t="s">
        <v>1052</v>
      </c>
      <c r="F689" s="236" t="s">
        <v>1053</v>
      </c>
      <c r="G689" s="237" t="s">
        <v>206</v>
      </c>
      <c r="H689" s="238">
        <v>12.909000000000001</v>
      </c>
      <c r="I689" s="239"/>
      <c r="J689" s="240">
        <f>ROUND(I689*H689,2)</f>
        <v>0</v>
      </c>
      <c r="K689" s="236" t="s">
        <v>139</v>
      </c>
      <c r="L689" s="73"/>
      <c r="M689" s="241" t="s">
        <v>34</v>
      </c>
      <c r="N689" s="242" t="s">
        <v>49</v>
      </c>
      <c r="O689" s="48"/>
      <c r="P689" s="243">
        <f>O689*H689</f>
        <v>0</v>
      </c>
      <c r="Q689" s="243">
        <v>0.00097999999999999997</v>
      </c>
      <c r="R689" s="243">
        <f>Q689*H689</f>
        <v>0.01265082</v>
      </c>
      <c r="S689" s="243">
        <v>0</v>
      </c>
      <c r="T689" s="244">
        <f>S689*H689</f>
        <v>0</v>
      </c>
      <c r="AR689" s="24" t="s">
        <v>308</v>
      </c>
      <c r="AT689" s="24" t="s">
        <v>136</v>
      </c>
      <c r="AU689" s="24" t="s">
        <v>88</v>
      </c>
      <c r="AY689" s="24" t="s">
        <v>133</v>
      </c>
      <c r="BE689" s="245">
        <f>IF(N689="základní",J689,0)</f>
        <v>0</v>
      </c>
      <c r="BF689" s="245">
        <f>IF(N689="snížená",J689,0)</f>
        <v>0</v>
      </c>
      <c r="BG689" s="245">
        <f>IF(N689="zákl. přenesená",J689,0)</f>
        <v>0</v>
      </c>
      <c r="BH689" s="245">
        <f>IF(N689="sníž. přenesená",J689,0)</f>
        <v>0</v>
      </c>
      <c r="BI689" s="245">
        <f>IF(N689="nulová",J689,0)</f>
        <v>0</v>
      </c>
      <c r="BJ689" s="24" t="s">
        <v>86</v>
      </c>
      <c r="BK689" s="245">
        <f>ROUND(I689*H689,2)</f>
        <v>0</v>
      </c>
      <c r="BL689" s="24" t="s">
        <v>308</v>
      </c>
      <c r="BM689" s="24" t="s">
        <v>1054</v>
      </c>
    </row>
    <row r="690" s="12" customFormat="1">
      <c r="B690" s="255"/>
      <c r="C690" s="256"/>
      <c r="D690" s="252" t="s">
        <v>210</v>
      </c>
      <c r="E690" s="257" t="s">
        <v>34</v>
      </c>
      <c r="F690" s="258" t="s">
        <v>1048</v>
      </c>
      <c r="G690" s="256"/>
      <c r="H690" s="259">
        <v>12.624000000000001</v>
      </c>
      <c r="I690" s="260"/>
      <c r="J690" s="256"/>
      <c r="K690" s="256"/>
      <c r="L690" s="261"/>
      <c r="M690" s="262"/>
      <c r="N690" s="263"/>
      <c r="O690" s="263"/>
      <c r="P690" s="263"/>
      <c r="Q690" s="263"/>
      <c r="R690" s="263"/>
      <c r="S690" s="263"/>
      <c r="T690" s="264"/>
      <c r="AT690" s="265" t="s">
        <v>210</v>
      </c>
      <c r="AU690" s="265" t="s">
        <v>88</v>
      </c>
      <c r="AV690" s="12" t="s">
        <v>88</v>
      </c>
      <c r="AW690" s="12" t="s">
        <v>41</v>
      </c>
      <c r="AX690" s="12" t="s">
        <v>78</v>
      </c>
      <c r="AY690" s="265" t="s">
        <v>133</v>
      </c>
    </row>
    <row r="691" s="12" customFormat="1">
      <c r="B691" s="255"/>
      <c r="C691" s="256"/>
      <c r="D691" s="252" t="s">
        <v>210</v>
      </c>
      <c r="E691" s="257" t="s">
        <v>34</v>
      </c>
      <c r="F691" s="258" t="s">
        <v>1049</v>
      </c>
      <c r="G691" s="256"/>
      <c r="H691" s="259">
        <v>-1.02</v>
      </c>
      <c r="I691" s="260"/>
      <c r="J691" s="256"/>
      <c r="K691" s="256"/>
      <c r="L691" s="261"/>
      <c r="M691" s="262"/>
      <c r="N691" s="263"/>
      <c r="O691" s="263"/>
      <c r="P691" s="263"/>
      <c r="Q691" s="263"/>
      <c r="R691" s="263"/>
      <c r="S691" s="263"/>
      <c r="T691" s="264"/>
      <c r="AT691" s="265" t="s">
        <v>210</v>
      </c>
      <c r="AU691" s="265" t="s">
        <v>88</v>
      </c>
      <c r="AV691" s="12" t="s">
        <v>88</v>
      </c>
      <c r="AW691" s="12" t="s">
        <v>41</v>
      </c>
      <c r="AX691" s="12" t="s">
        <v>78</v>
      </c>
      <c r="AY691" s="265" t="s">
        <v>133</v>
      </c>
    </row>
    <row r="692" s="12" customFormat="1">
      <c r="B692" s="255"/>
      <c r="C692" s="256"/>
      <c r="D692" s="252" t="s">
        <v>210</v>
      </c>
      <c r="E692" s="257" t="s">
        <v>34</v>
      </c>
      <c r="F692" s="258" t="s">
        <v>1050</v>
      </c>
      <c r="G692" s="256"/>
      <c r="H692" s="259">
        <v>1.3049999999999999</v>
      </c>
      <c r="I692" s="260"/>
      <c r="J692" s="256"/>
      <c r="K692" s="256"/>
      <c r="L692" s="261"/>
      <c r="M692" s="262"/>
      <c r="N692" s="263"/>
      <c r="O692" s="263"/>
      <c r="P692" s="263"/>
      <c r="Q692" s="263"/>
      <c r="R692" s="263"/>
      <c r="S692" s="263"/>
      <c r="T692" s="264"/>
      <c r="AT692" s="265" t="s">
        <v>210</v>
      </c>
      <c r="AU692" s="265" t="s">
        <v>88</v>
      </c>
      <c r="AV692" s="12" t="s">
        <v>88</v>
      </c>
      <c r="AW692" s="12" t="s">
        <v>41</v>
      </c>
      <c r="AX692" s="12" t="s">
        <v>78</v>
      </c>
      <c r="AY692" s="265" t="s">
        <v>133</v>
      </c>
    </row>
    <row r="693" s="13" customFormat="1">
      <c r="B693" s="266"/>
      <c r="C693" s="267"/>
      <c r="D693" s="252" t="s">
        <v>210</v>
      </c>
      <c r="E693" s="268" t="s">
        <v>34</v>
      </c>
      <c r="F693" s="269" t="s">
        <v>218</v>
      </c>
      <c r="G693" s="267"/>
      <c r="H693" s="270">
        <v>12.909000000000001</v>
      </c>
      <c r="I693" s="271"/>
      <c r="J693" s="267"/>
      <c r="K693" s="267"/>
      <c r="L693" s="272"/>
      <c r="M693" s="273"/>
      <c r="N693" s="274"/>
      <c r="O693" s="274"/>
      <c r="P693" s="274"/>
      <c r="Q693" s="274"/>
      <c r="R693" s="274"/>
      <c r="S693" s="274"/>
      <c r="T693" s="275"/>
      <c r="AT693" s="276" t="s">
        <v>210</v>
      </c>
      <c r="AU693" s="276" t="s">
        <v>88</v>
      </c>
      <c r="AV693" s="13" t="s">
        <v>152</v>
      </c>
      <c r="AW693" s="13" t="s">
        <v>41</v>
      </c>
      <c r="AX693" s="13" t="s">
        <v>86</v>
      </c>
      <c r="AY693" s="276" t="s">
        <v>133</v>
      </c>
    </row>
    <row r="694" s="1" customFormat="1" ht="25.5" customHeight="1">
      <c r="B694" s="47"/>
      <c r="C694" s="234" t="s">
        <v>1055</v>
      </c>
      <c r="D694" s="234" t="s">
        <v>136</v>
      </c>
      <c r="E694" s="235" t="s">
        <v>1056</v>
      </c>
      <c r="F694" s="236" t="s">
        <v>1057</v>
      </c>
      <c r="G694" s="237" t="s">
        <v>206</v>
      </c>
      <c r="H694" s="238">
        <v>12.909000000000001</v>
      </c>
      <c r="I694" s="239"/>
      <c r="J694" s="240">
        <f>ROUND(I694*H694,2)</f>
        <v>0</v>
      </c>
      <c r="K694" s="236" t="s">
        <v>139</v>
      </c>
      <c r="L694" s="73"/>
      <c r="M694" s="241" t="s">
        <v>34</v>
      </c>
      <c r="N694" s="242" t="s">
        <v>49</v>
      </c>
      <c r="O694" s="48"/>
      <c r="P694" s="243">
        <f>O694*H694</f>
        <v>0</v>
      </c>
      <c r="Q694" s="243">
        <v>0.00027</v>
      </c>
      <c r="R694" s="243">
        <f>Q694*H694</f>
        <v>0.0034854300000000003</v>
      </c>
      <c r="S694" s="243">
        <v>0</v>
      </c>
      <c r="T694" s="244">
        <f>S694*H694</f>
        <v>0</v>
      </c>
      <c r="AR694" s="24" t="s">
        <v>308</v>
      </c>
      <c r="AT694" s="24" t="s">
        <v>136</v>
      </c>
      <c r="AU694" s="24" t="s">
        <v>88</v>
      </c>
      <c r="AY694" s="24" t="s">
        <v>133</v>
      </c>
      <c r="BE694" s="245">
        <f>IF(N694="základní",J694,0)</f>
        <v>0</v>
      </c>
      <c r="BF694" s="245">
        <f>IF(N694="snížená",J694,0)</f>
        <v>0</v>
      </c>
      <c r="BG694" s="245">
        <f>IF(N694="zákl. přenesená",J694,0)</f>
        <v>0</v>
      </c>
      <c r="BH694" s="245">
        <f>IF(N694="sníž. přenesená",J694,0)</f>
        <v>0</v>
      </c>
      <c r="BI694" s="245">
        <f>IF(N694="nulová",J694,0)</f>
        <v>0</v>
      </c>
      <c r="BJ694" s="24" t="s">
        <v>86</v>
      </c>
      <c r="BK694" s="245">
        <f>ROUND(I694*H694,2)</f>
        <v>0</v>
      </c>
      <c r="BL694" s="24" t="s">
        <v>308</v>
      </c>
      <c r="BM694" s="24" t="s">
        <v>1058</v>
      </c>
    </row>
    <row r="695" s="12" customFormat="1">
      <c r="B695" s="255"/>
      <c r="C695" s="256"/>
      <c r="D695" s="252" t="s">
        <v>210</v>
      </c>
      <c r="E695" s="257" t="s">
        <v>34</v>
      </c>
      <c r="F695" s="258" t="s">
        <v>1048</v>
      </c>
      <c r="G695" s="256"/>
      <c r="H695" s="259">
        <v>12.624000000000001</v>
      </c>
      <c r="I695" s="260"/>
      <c r="J695" s="256"/>
      <c r="K695" s="256"/>
      <c r="L695" s="261"/>
      <c r="M695" s="262"/>
      <c r="N695" s="263"/>
      <c r="O695" s="263"/>
      <c r="P695" s="263"/>
      <c r="Q695" s="263"/>
      <c r="R695" s="263"/>
      <c r="S695" s="263"/>
      <c r="T695" s="264"/>
      <c r="AT695" s="265" t="s">
        <v>210</v>
      </c>
      <c r="AU695" s="265" t="s">
        <v>88</v>
      </c>
      <c r="AV695" s="12" t="s">
        <v>88</v>
      </c>
      <c r="AW695" s="12" t="s">
        <v>41</v>
      </c>
      <c r="AX695" s="12" t="s">
        <v>78</v>
      </c>
      <c r="AY695" s="265" t="s">
        <v>133</v>
      </c>
    </row>
    <row r="696" s="12" customFormat="1">
      <c r="B696" s="255"/>
      <c r="C696" s="256"/>
      <c r="D696" s="252" t="s">
        <v>210</v>
      </c>
      <c r="E696" s="257" t="s">
        <v>34</v>
      </c>
      <c r="F696" s="258" t="s">
        <v>1049</v>
      </c>
      <c r="G696" s="256"/>
      <c r="H696" s="259">
        <v>-1.02</v>
      </c>
      <c r="I696" s="260"/>
      <c r="J696" s="256"/>
      <c r="K696" s="256"/>
      <c r="L696" s="261"/>
      <c r="M696" s="262"/>
      <c r="N696" s="263"/>
      <c r="O696" s="263"/>
      <c r="P696" s="263"/>
      <c r="Q696" s="263"/>
      <c r="R696" s="263"/>
      <c r="S696" s="263"/>
      <c r="T696" s="264"/>
      <c r="AT696" s="265" t="s">
        <v>210</v>
      </c>
      <c r="AU696" s="265" t="s">
        <v>88</v>
      </c>
      <c r="AV696" s="12" t="s">
        <v>88</v>
      </c>
      <c r="AW696" s="12" t="s">
        <v>41</v>
      </c>
      <c r="AX696" s="12" t="s">
        <v>78</v>
      </c>
      <c r="AY696" s="265" t="s">
        <v>133</v>
      </c>
    </row>
    <row r="697" s="12" customFormat="1">
      <c r="B697" s="255"/>
      <c r="C697" s="256"/>
      <c r="D697" s="252" t="s">
        <v>210</v>
      </c>
      <c r="E697" s="257" t="s">
        <v>34</v>
      </c>
      <c r="F697" s="258" t="s">
        <v>1050</v>
      </c>
      <c r="G697" s="256"/>
      <c r="H697" s="259">
        <v>1.3049999999999999</v>
      </c>
      <c r="I697" s="260"/>
      <c r="J697" s="256"/>
      <c r="K697" s="256"/>
      <c r="L697" s="261"/>
      <c r="M697" s="262"/>
      <c r="N697" s="263"/>
      <c r="O697" s="263"/>
      <c r="P697" s="263"/>
      <c r="Q697" s="263"/>
      <c r="R697" s="263"/>
      <c r="S697" s="263"/>
      <c r="T697" s="264"/>
      <c r="AT697" s="265" t="s">
        <v>210</v>
      </c>
      <c r="AU697" s="265" t="s">
        <v>88</v>
      </c>
      <c r="AV697" s="12" t="s">
        <v>88</v>
      </c>
      <c r="AW697" s="12" t="s">
        <v>41</v>
      </c>
      <c r="AX697" s="12" t="s">
        <v>78</v>
      </c>
      <c r="AY697" s="265" t="s">
        <v>133</v>
      </c>
    </row>
    <row r="698" s="13" customFormat="1">
      <c r="B698" s="266"/>
      <c r="C698" s="267"/>
      <c r="D698" s="252" t="s">
        <v>210</v>
      </c>
      <c r="E698" s="268" t="s">
        <v>34</v>
      </c>
      <c r="F698" s="269" t="s">
        <v>218</v>
      </c>
      <c r="G698" s="267"/>
      <c r="H698" s="270">
        <v>12.909000000000001</v>
      </c>
      <c r="I698" s="271"/>
      <c r="J698" s="267"/>
      <c r="K698" s="267"/>
      <c r="L698" s="272"/>
      <c r="M698" s="273"/>
      <c r="N698" s="274"/>
      <c r="O698" s="274"/>
      <c r="P698" s="274"/>
      <c r="Q698" s="274"/>
      <c r="R698" s="274"/>
      <c r="S698" s="274"/>
      <c r="T698" s="275"/>
      <c r="AT698" s="276" t="s">
        <v>210</v>
      </c>
      <c r="AU698" s="276" t="s">
        <v>88</v>
      </c>
      <c r="AV698" s="13" t="s">
        <v>152</v>
      </c>
      <c r="AW698" s="13" t="s">
        <v>41</v>
      </c>
      <c r="AX698" s="13" t="s">
        <v>86</v>
      </c>
      <c r="AY698" s="276" t="s">
        <v>133</v>
      </c>
    </row>
    <row r="699" s="11" customFormat="1" ht="29.88" customHeight="1">
      <c r="B699" s="218"/>
      <c r="C699" s="219"/>
      <c r="D699" s="220" t="s">
        <v>77</v>
      </c>
      <c r="E699" s="232" t="s">
        <v>1059</v>
      </c>
      <c r="F699" s="232" t="s">
        <v>1060</v>
      </c>
      <c r="G699" s="219"/>
      <c r="H699" s="219"/>
      <c r="I699" s="222"/>
      <c r="J699" s="233">
        <f>BK699</f>
        <v>0</v>
      </c>
      <c r="K699" s="219"/>
      <c r="L699" s="224"/>
      <c r="M699" s="225"/>
      <c r="N699" s="226"/>
      <c r="O699" s="226"/>
      <c r="P699" s="227">
        <f>SUM(P700:P711)</f>
        <v>0</v>
      </c>
      <c r="Q699" s="226"/>
      <c r="R699" s="227">
        <f>SUM(R700:R711)</f>
        <v>0.11692693999999999</v>
      </c>
      <c r="S699" s="226"/>
      <c r="T699" s="228">
        <f>SUM(T700:T711)</f>
        <v>0.010843500000000001</v>
      </c>
      <c r="AR699" s="229" t="s">
        <v>88</v>
      </c>
      <c r="AT699" s="230" t="s">
        <v>77</v>
      </c>
      <c r="AU699" s="230" t="s">
        <v>86</v>
      </c>
      <c r="AY699" s="229" t="s">
        <v>133</v>
      </c>
      <c r="BK699" s="231">
        <f>SUM(BK700:BK711)</f>
        <v>0</v>
      </c>
    </row>
    <row r="700" s="1" customFormat="1" ht="16.5" customHeight="1">
      <c r="B700" s="47"/>
      <c r="C700" s="234" t="s">
        <v>1061</v>
      </c>
      <c r="D700" s="234" t="s">
        <v>136</v>
      </c>
      <c r="E700" s="235" t="s">
        <v>1062</v>
      </c>
      <c r="F700" s="236" t="s">
        <v>1063</v>
      </c>
      <c r="G700" s="237" t="s">
        <v>206</v>
      </c>
      <c r="H700" s="238">
        <v>72.290000000000006</v>
      </c>
      <c r="I700" s="239"/>
      <c r="J700" s="240">
        <f>ROUND(I700*H700,2)</f>
        <v>0</v>
      </c>
      <c r="K700" s="236" t="s">
        <v>139</v>
      </c>
      <c r="L700" s="73"/>
      <c r="M700" s="241" t="s">
        <v>34</v>
      </c>
      <c r="N700" s="242" t="s">
        <v>49</v>
      </c>
      <c r="O700" s="48"/>
      <c r="P700" s="243">
        <f>O700*H700</f>
        <v>0</v>
      </c>
      <c r="Q700" s="243">
        <v>0</v>
      </c>
      <c r="R700" s="243">
        <f>Q700*H700</f>
        <v>0</v>
      </c>
      <c r="S700" s="243">
        <v>0</v>
      </c>
      <c r="T700" s="244">
        <f>S700*H700</f>
        <v>0</v>
      </c>
      <c r="AR700" s="24" t="s">
        <v>308</v>
      </c>
      <c r="AT700" s="24" t="s">
        <v>136</v>
      </c>
      <c r="AU700" s="24" t="s">
        <v>88</v>
      </c>
      <c r="AY700" s="24" t="s">
        <v>133</v>
      </c>
      <c r="BE700" s="245">
        <f>IF(N700="základní",J700,0)</f>
        <v>0</v>
      </c>
      <c r="BF700" s="245">
        <f>IF(N700="snížená",J700,0)</f>
        <v>0</v>
      </c>
      <c r="BG700" s="245">
        <f>IF(N700="zákl. přenesená",J700,0)</f>
        <v>0</v>
      </c>
      <c r="BH700" s="245">
        <f>IF(N700="sníž. přenesená",J700,0)</f>
        <v>0</v>
      </c>
      <c r="BI700" s="245">
        <f>IF(N700="nulová",J700,0)</f>
        <v>0</v>
      </c>
      <c r="BJ700" s="24" t="s">
        <v>86</v>
      </c>
      <c r="BK700" s="245">
        <f>ROUND(I700*H700,2)</f>
        <v>0</v>
      </c>
      <c r="BL700" s="24" t="s">
        <v>308</v>
      </c>
      <c r="BM700" s="24" t="s">
        <v>1064</v>
      </c>
    </row>
    <row r="701" s="12" customFormat="1">
      <c r="B701" s="255"/>
      <c r="C701" s="256"/>
      <c r="D701" s="252" t="s">
        <v>210</v>
      </c>
      <c r="E701" s="257" t="s">
        <v>34</v>
      </c>
      <c r="F701" s="258" t="s">
        <v>293</v>
      </c>
      <c r="G701" s="256"/>
      <c r="H701" s="259">
        <v>72.290000000000006</v>
      </c>
      <c r="I701" s="260"/>
      <c r="J701" s="256"/>
      <c r="K701" s="256"/>
      <c r="L701" s="261"/>
      <c r="M701" s="262"/>
      <c r="N701" s="263"/>
      <c r="O701" s="263"/>
      <c r="P701" s="263"/>
      <c r="Q701" s="263"/>
      <c r="R701" s="263"/>
      <c r="S701" s="263"/>
      <c r="T701" s="264"/>
      <c r="AT701" s="265" t="s">
        <v>210</v>
      </c>
      <c r="AU701" s="265" t="s">
        <v>88</v>
      </c>
      <c r="AV701" s="12" t="s">
        <v>88</v>
      </c>
      <c r="AW701" s="12" t="s">
        <v>41</v>
      </c>
      <c r="AX701" s="12" t="s">
        <v>86</v>
      </c>
      <c r="AY701" s="265" t="s">
        <v>133</v>
      </c>
    </row>
    <row r="702" s="1" customFormat="1" ht="16.5" customHeight="1">
      <c r="B702" s="47"/>
      <c r="C702" s="234" t="s">
        <v>1065</v>
      </c>
      <c r="D702" s="234" t="s">
        <v>136</v>
      </c>
      <c r="E702" s="235" t="s">
        <v>1066</v>
      </c>
      <c r="F702" s="236" t="s">
        <v>1067</v>
      </c>
      <c r="G702" s="237" t="s">
        <v>206</v>
      </c>
      <c r="H702" s="238">
        <v>72.290000000000006</v>
      </c>
      <c r="I702" s="239"/>
      <c r="J702" s="240">
        <f>ROUND(I702*H702,2)</f>
        <v>0</v>
      </c>
      <c r="K702" s="236" t="s">
        <v>139</v>
      </c>
      <c r="L702" s="73"/>
      <c r="M702" s="241" t="s">
        <v>34</v>
      </c>
      <c r="N702" s="242" t="s">
        <v>49</v>
      </c>
      <c r="O702" s="48"/>
      <c r="P702" s="243">
        <f>O702*H702</f>
        <v>0</v>
      </c>
      <c r="Q702" s="243">
        <v>0</v>
      </c>
      <c r="R702" s="243">
        <f>Q702*H702</f>
        <v>0</v>
      </c>
      <c r="S702" s="243">
        <v>0.00014999999999999999</v>
      </c>
      <c r="T702" s="244">
        <f>S702*H702</f>
        <v>0.010843500000000001</v>
      </c>
      <c r="AR702" s="24" t="s">
        <v>308</v>
      </c>
      <c r="AT702" s="24" t="s">
        <v>136</v>
      </c>
      <c r="AU702" s="24" t="s">
        <v>88</v>
      </c>
      <c r="AY702" s="24" t="s">
        <v>133</v>
      </c>
      <c r="BE702" s="245">
        <f>IF(N702="základní",J702,0)</f>
        <v>0</v>
      </c>
      <c r="BF702" s="245">
        <f>IF(N702="snížená",J702,0)</f>
        <v>0</v>
      </c>
      <c r="BG702" s="245">
        <f>IF(N702="zákl. přenesená",J702,0)</f>
        <v>0</v>
      </c>
      <c r="BH702" s="245">
        <f>IF(N702="sníž. přenesená",J702,0)</f>
        <v>0</v>
      </c>
      <c r="BI702" s="245">
        <f>IF(N702="nulová",J702,0)</f>
        <v>0</v>
      </c>
      <c r="BJ702" s="24" t="s">
        <v>86</v>
      </c>
      <c r="BK702" s="245">
        <f>ROUND(I702*H702,2)</f>
        <v>0</v>
      </c>
      <c r="BL702" s="24" t="s">
        <v>308</v>
      </c>
      <c r="BM702" s="24" t="s">
        <v>1068</v>
      </c>
    </row>
    <row r="703" s="12" customFormat="1">
      <c r="B703" s="255"/>
      <c r="C703" s="256"/>
      <c r="D703" s="252" t="s">
        <v>210</v>
      </c>
      <c r="E703" s="257" t="s">
        <v>34</v>
      </c>
      <c r="F703" s="258" t="s">
        <v>293</v>
      </c>
      <c r="G703" s="256"/>
      <c r="H703" s="259">
        <v>72.290000000000006</v>
      </c>
      <c r="I703" s="260"/>
      <c r="J703" s="256"/>
      <c r="K703" s="256"/>
      <c r="L703" s="261"/>
      <c r="M703" s="262"/>
      <c r="N703" s="263"/>
      <c r="O703" s="263"/>
      <c r="P703" s="263"/>
      <c r="Q703" s="263"/>
      <c r="R703" s="263"/>
      <c r="S703" s="263"/>
      <c r="T703" s="264"/>
      <c r="AT703" s="265" t="s">
        <v>210</v>
      </c>
      <c r="AU703" s="265" t="s">
        <v>88</v>
      </c>
      <c r="AV703" s="12" t="s">
        <v>88</v>
      </c>
      <c r="AW703" s="12" t="s">
        <v>41</v>
      </c>
      <c r="AX703" s="12" t="s">
        <v>86</v>
      </c>
      <c r="AY703" s="265" t="s">
        <v>133</v>
      </c>
    </row>
    <row r="704" s="1" customFormat="1" ht="25.5" customHeight="1">
      <c r="B704" s="47"/>
      <c r="C704" s="234" t="s">
        <v>1069</v>
      </c>
      <c r="D704" s="234" t="s">
        <v>136</v>
      </c>
      <c r="E704" s="235" t="s">
        <v>1070</v>
      </c>
      <c r="F704" s="236" t="s">
        <v>1071</v>
      </c>
      <c r="G704" s="237" t="s">
        <v>206</v>
      </c>
      <c r="H704" s="238">
        <v>181.899</v>
      </c>
      <c r="I704" s="239"/>
      <c r="J704" s="240">
        <f>ROUND(I704*H704,2)</f>
        <v>0</v>
      </c>
      <c r="K704" s="236" t="s">
        <v>139</v>
      </c>
      <c r="L704" s="73"/>
      <c r="M704" s="241" t="s">
        <v>34</v>
      </c>
      <c r="N704" s="242" t="s">
        <v>49</v>
      </c>
      <c r="O704" s="48"/>
      <c r="P704" s="243">
        <f>O704*H704</f>
        <v>0</v>
      </c>
      <c r="Q704" s="243">
        <v>0.00020000000000000001</v>
      </c>
      <c r="R704" s="243">
        <f>Q704*H704</f>
        <v>0.036379800000000004</v>
      </c>
      <c r="S704" s="243">
        <v>0</v>
      </c>
      <c r="T704" s="244">
        <f>S704*H704</f>
        <v>0</v>
      </c>
      <c r="AR704" s="24" t="s">
        <v>308</v>
      </c>
      <c r="AT704" s="24" t="s">
        <v>136</v>
      </c>
      <c r="AU704" s="24" t="s">
        <v>88</v>
      </c>
      <c r="AY704" s="24" t="s">
        <v>133</v>
      </c>
      <c r="BE704" s="245">
        <f>IF(N704="základní",J704,0)</f>
        <v>0</v>
      </c>
      <c r="BF704" s="245">
        <f>IF(N704="snížená",J704,0)</f>
        <v>0</v>
      </c>
      <c r="BG704" s="245">
        <f>IF(N704="zákl. přenesená",J704,0)</f>
        <v>0</v>
      </c>
      <c r="BH704" s="245">
        <f>IF(N704="sníž. přenesená",J704,0)</f>
        <v>0</v>
      </c>
      <c r="BI704" s="245">
        <f>IF(N704="nulová",J704,0)</f>
        <v>0</v>
      </c>
      <c r="BJ704" s="24" t="s">
        <v>86</v>
      </c>
      <c r="BK704" s="245">
        <f>ROUND(I704*H704,2)</f>
        <v>0</v>
      </c>
      <c r="BL704" s="24" t="s">
        <v>308</v>
      </c>
      <c r="BM704" s="24" t="s">
        <v>1072</v>
      </c>
    </row>
    <row r="705" s="12" customFormat="1">
      <c r="B705" s="255"/>
      <c r="C705" s="256"/>
      <c r="D705" s="252" t="s">
        <v>210</v>
      </c>
      <c r="E705" s="257" t="s">
        <v>34</v>
      </c>
      <c r="F705" s="258" t="s">
        <v>1073</v>
      </c>
      <c r="G705" s="256"/>
      <c r="H705" s="259">
        <v>181.899</v>
      </c>
      <c r="I705" s="260"/>
      <c r="J705" s="256"/>
      <c r="K705" s="256"/>
      <c r="L705" s="261"/>
      <c r="M705" s="262"/>
      <c r="N705" s="263"/>
      <c r="O705" s="263"/>
      <c r="P705" s="263"/>
      <c r="Q705" s="263"/>
      <c r="R705" s="263"/>
      <c r="S705" s="263"/>
      <c r="T705" s="264"/>
      <c r="AT705" s="265" t="s">
        <v>210</v>
      </c>
      <c r="AU705" s="265" t="s">
        <v>88</v>
      </c>
      <c r="AV705" s="12" t="s">
        <v>88</v>
      </c>
      <c r="AW705" s="12" t="s">
        <v>41</v>
      </c>
      <c r="AX705" s="12" t="s">
        <v>86</v>
      </c>
      <c r="AY705" s="265" t="s">
        <v>133</v>
      </c>
    </row>
    <row r="706" s="1" customFormat="1" ht="25.5" customHeight="1">
      <c r="B706" s="47"/>
      <c r="C706" s="234" t="s">
        <v>1074</v>
      </c>
      <c r="D706" s="234" t="s">
        <v>136</v>
      </c>
      <c r="E706" s="235" t="s">
        <v>1075</v>
      </c>
      <c r="F706" s="236" t="s">
        <v>1076</v>
      </c>
      <c r="G706" s="237" t="s">
        <v>206</v>
      </c>
      <c r="H706" s="238">
        <v>72.290000000000006</v>
      </c>
      <c r="I706" s="239"/>
      <c r="J706" s="240">
        <f>ROUND(I706*H706,2)</f>
        <v>0</v>
      </c>
      <c r="K706" s="236" t="s">
        <v>139</v>
      </c>
      <c r="L706" s="73"/>
      <c r="M706" s="241" t="s">
        <v>34</v>
      </c>
      <c r="N706" s="242" t="s">
        <v>49</v>
      </c>
      <c r="O706" s="48"/>
      <c r="P706" s="243">
        <f>O706*H706</f>
        <v>0</v>
      </c>
      <c r="Q706" s="243">
        <v>0.00020000000000000001</v>
      </c>
      <c r="R706" s="243">
        <f>Q706*H706</f>
        <v>0.014458000000000002</v>
      </c>
      <c r="S706" s="243">
        <v>0</v>
      </c>
      <c r="T706" s="244">
        <f>S706*H706</f>
        <v>0</v>
      </c>
      <c r="AR706" s="24" t="s">
        <v>308</v>
      </c>
      <c r="AT706" s="24" t="s">
        <v>136</v>
      </c>
      <c r="AU706" s="24" t="s">
        <v>88</v>
      </c>
      <c r="AY706" s="24" t="s">
        <v>133</v>
      </c>
      <c r="BE706" s="245">
        <f>IF(N706="základní",J706,0)</f>
        <v>0</v>
      </c>
      <c r="BF706" s="245">
        <f>IF(N706="snížená",J706,0)</f>
        <v>0</v>
      </c>
      <c r="BG706" s="245">
        <f>IF(N706="zákl. přenesená",J706,0)</f>
        <v>0</v>
      </c>
      <c r="BH706" s="245">
        <f>IF(N706="sníž. přenesená",J706,0)</f>
        <v>0</v>
      </c>
      <c r="BI706" s="245">
        <f>IF(N706="nulová",J706,0)</f>
        <v>0</v>
      </c>
      <c r="BJ706" s="24" t="s">
        <v>86</v>
      </c>
      <c r="BK706" s="245">
        <f>ROUND(I706*H706,2)</f>
        <v>0</v>
      </c>
      <c r="BL706" s="24" t="s">
        <v>308</v>
      </c>
      <c r="BM706" s="24" t="s">
        <v>1077</v>
      </c>
    </row>
    <row r="707" s="12" customFormat="1">
      <c r="B707" s="255"/>
      <c r="C707" s="256"/>
      <c r="D707" s="252" t="s">
        <v>210</v>
      </c>
      <c r="E707" s="257" t="s">
        <v>34</v>
      </c>
      <c r="F707" s="258" t="s">
        <v>293</v>
      </c>
      <c r="G707" s="256"/>
      <c r="H707" s="259">
        <v>72.290000000000006</v>
      </c>
      <c r="I707" s="260"/>
      <c r="J707" s="256"/>
      <c r="K707" s="256"/>
      <c r="L707" s="261"/>
      <c r="M707" s="262"/>
      <c r="N707" s="263"/>
      <c r="O707" s="263"/>
      <c r="P707" s="263"/>
      <c r="Q707" s="263"/>
      <c r="R707" s="263"/>
      <c r="S707" s="263"/>
      <c r="T707" s="264"/>
      <c r="AT707" s="265" t="s">
        <v>210</v>
      </c>
      <c r="AU707" s="265" t="s">
        <v>88</v>
      </c>
      <c r="AV707" s="12" t="s">
        <v>88</v>
      </c>
      <c r="AW707" s="12" t="s">
        <v>41</v>
      </c>
      <c r="AX707" s="12" t="s">
        <v>86</v>
      </c>
      <c r="AY707" s="265" t="s">
        <v>133</v>
      </c>
    </row>
    <row r="708" s="1" customFormat="1" ht="25.5" customHeight="1">
      <c r="B708" s="47"/>
      <c r="C708" s="234" t="s">
        <v>1078</v>
      </c>
      <c r="D708" s="234" t="s">
        <v>136</v>
      </c>
      <c r="E708" s="235" t="s">
        <v>1079</v>
      </c>
      <c r="F708" s="236" t="s">
        <v>1080</v>
      </c>
      <c r="G708" s="237" t="s">
        <v>206</v>
      </c>
      <c r="H708" s="238">
        <v>181.899</v>
      </c>
      <c r="I708" s="239"/>
      <c r="J708" s="240">
        <f>ROUND(I708*H708,2)</f>
        <v>0</v>
      </c>
      <c r="K708" s="236" t="s">
        <v>139</v>
      </c>
      <c r="L708" s="73"/>
      <c r="M708" s="241" t="s">
        <v>34</v>
      </c>
      <c r="N708" s="242" t="s">
        <v>49</v>
      </c>
      <c r="O708" s="48"/>
      <c r="P708" s="243">
        <f>O708*H708</f>
        <v>0</v>
      </c>
      <c r="Q708" s="243">
        <v>0.00025999999999999998</v>
      </c>
      <c r="R708" s="243">
        <f>Q708*H708</f>
        <v>0.047293739999999994</v>
      </c>
      <c r="S708" s="243">
        <v>0</v>
      </c>
      <c r="T708" s="244">
        <f>S708*H708</f>
        <v>0</v>
      </c>
      <c r="AR708" s="24" t="s">
        <v>308</v>
      </c>
      <c r="AT708" s="24" t="s">
        <v>136</v>
      </c>
      <c r="AU708" s="24" t="s">
        <v>88</v>
      </c>
      <c r="AY708" s="24" t="s">
        <v>133</v>
      </c>
      <c r="BE708" s="245">
        <f>IF(N708="základní",J708,0)</f>
        <v>0</v>
      </c>
      <c r="BF708" s="245">
        <f>IF(N708="snížená",J708,0)</f>
        <v>0</v>
      </c>
      <c r="BG708" s="245">
        <f>IF(N708="zákl. přenesená",J708,0)</f>
        <v>0</v>
      </c>
      <c r="BH708" s="245">
        <f>IF(N708="sníž. přenesená",J708,0)</f>
        <v>0</v>
      </c>
      <c r="BI708" s="245">
        <f>IF(N708="nulová",J708,0)</f>
        <v>0</v>
      </c>
      <c r="BJ708" s="24" t="s">
        <v>86</v>
      </c>
      <c r="BK708" s="245">
        <f>ROUND(I708*H708,2)</f>
        <v>0</v>
      </c>
      <c r="BL708" s="24" t="s">
        <v>308</v>
      </c>
      <c r="BM708" s="24" t="s">
        <v>1081</v>
      </c>
    </row>
    <row r="709" s="12" customFormat="1">
      <c r="B709" s="255"/>
      <c r="C709" s="256"/>
      <c r="D709" s="252" t="s">
        <v>210</v>
      </c>
      <c r="E709" s="257" t="s">
        <v>34</v>
      </c>
      <c r="F709" s="258" t="s">
        <v>1073</v>
      </c>
      <c r="G709" s="256"/>
      <c r="H709" s="259">
        <v>181.899</v>
      </c>
      <c r="I709" s="260"/>
      <c r="J709" s="256"/>
      <c r="K709" s="256"/>
      <c r="L709" s="261"/>
      <c r="M709" s="262"/>
      <c r="N709" s="263"/>
      <c r="O709" s="263"/>
      <c r="P709" s="263"/>
      <c r="Q709" s="263"/>
      <c r="R709" s="263"/>
      <c r="S709" s="263"/>
      <c r="T709" s="264"/>
      <c r="AT709" s="265" t="s">
        <v>210</v>
      </c>
      <c r="AU709" s="265" t="s">
        <v>88</v>
      </c>
      <c r="AV709" s="12" t="s">
        <v>88</v>
      </c>
      <c r="AW709" s="12" t="s">
        <v>41</v>
      </c>
      <c r="AX709" s="12" t="s">
        <v>86</v>
      </c>
      <c r="AY709" s="265" t="s">
        <v>133</v>
      </c>
    </row>
    <row r="710" s="1" customFormat="1" ht="25.5" customHeight="1">
      <c r="B710" s="47"/>
      <c r="C710" s="234" t="s">
        <v>1082</v>
      </c>
      <c r="D710" s="234" t="s">
        <v>136</v>
      </c>
      <c r="E710" s="235" t="s">
        <v>1083</v>
      </c>
      <c r="F710" s="236" t="s">
        <v>1084</v>
      </c>
      <c r="G710" s="237" t="s">
        <v>206</v>
      </c>
      <c r="H710" s="238">
        <v>72.290000000000006</v>
      </c>
      <c r="I710" s="239"/>
      <c r="J710" s="240">
        <f>ROUND(I710*H710,2)</f>
        <v>0</v>
      </c>
      <c r="K710" s="236" t="s">
        <v>139</v>
      </c>
      <c r="L710" s="73"/>
      <c r="M710" s="241" t="s">
        <v>34</v>
      </c>
      <c r="N710" s="242" t="s">
        <v>49</v>
      </c>
      <c r="O710" s="48"/>
      <c r="P710" s="243">
        <f>O710*H710</f>
        <v>0</v>
      </c>
      <c r="Q710" s="243">
        <v>0.00025999999999999998</v>
      </c>
      <c r="R710" s="243">
        <f>Q710*H710</f>
        <v>0.0187954</v>
      </c>
      <c r="S710" s="243">
        <v>0</v>
      </c>
      <c r="T710" s="244">
        <f>S710*H710</f>
        <v>0</v>
      </c>
      <c r="AR710" s="24" t="s">
        <v>308</v>
      </c>
      <c r="AT710" s="24" t="s">
        <v>136</v>
      </c>
      <c r="AU710" s="24" t="s">
        <v>88</v>
      </c>
      <c r="AY710" s="24" t="s">
        <v>133</v>
      </c>
      <c r="BE710" s="245">
        <f>IF(N710="základní",J710,0)</f>
        <v>0</v>
      </c>
      <c r="BF710" s="245">
        <f>IF(N710="snížená",J710,0)</f>
        <v>0</v>
      </c>
      <c r="BG710" s="245">
        <f>IF(N710="zákl. přenesená",J710,0)</f>
        <v>0</v>
      </c>
      <c r="BH710" s="245">
        <f>IF(N710="sníž. přenesená",J710,0)</f>
        <v>0</v>
      </c>
      <c r="BI710" s="245">
        <f>IF(N710="nulová",J710,0)</f>
        <v>0</v>
      </c>
      <c r="BJ710" s="24" t="s">
        <v>86</v>
      </c>
      <c r="BK710" s="245">
        <f>ROUND(I710*H710,2)</f>
        <v>0</v>
      </c>
      <c r="BL710" s="24" t="s">
        <v>308</v>
      </c>
      <c r="BM710" s="24" t="s">
        <v>1085</v>
      </c>
    </row>
    <row r="711" s="12" customFormat="1">
      <c r="B711" s="255"/>
      <c r="C711" s="256"/>
      <c r="D711" s="252" t="s">
        <v>210</v>
      </c>
      <c r="E711" s="257" t="s">
        <v>34</v>
      </c>
      <c r="F711" s="258" t="s">
        <v>293</v>
      </c>
      <c r="G711" s="256"/>
      <c r="H711" s="259">
        <v>72.290000000000006</v>
      </c>
      <c r="I711" s="260"/>
      <c r="J711" s="256"/>
      <c r="K711" s="256"/>
      <c r="L711" s="261"/>
      <c r="M711" s="262"/>
      <c r="N711" s="263"/>
      <c r="O711" s="263"/>
      <c r="P711" s="263"/>
      <c r="Q711" s="263"/>
      <c r="R711" s="263"/>
      <c r="S711" s="263"/>
      <c r="T711" s="264"/>
      <c r="AT711" s="265" t="s">
        <v>210</v>
      </c>
      <c r="AU711" s="265" t="s">
        <v>88</v>
      </c>
      <c r="AV711" s="12" t="s">
        <v>88</v>
      </c>
      <c r="AW711" s="12" t="s">
        <v>41</v>
      </c>
      <c r="AX711" s="12" t="s">
        <v>86</v>
      </c>
      <c r="AY711" s="265" t="s">
        <v>133</v>
      </c>
    </row>
    <row r="712" s="11" customFormat="1" ht="37.44001" customHeight="1">
      <c r="B712" s="218"/>
      <c r="C712" s="219"/>
      <c r="D712" s="220" t="s">
        <v>77</v>
      </c>
      <c r="E712" s="221" t="s">
        <v>1086</v>
      </c>
      <c r="F712" s="221" t="s">
        <v>1087</v>
      </c>
      <c r="G712" s="219"/>
      <c r="H712" s="219"/>
      <c r="I712" s="222"/>
      <c r="J712" s="223">
        <f>BK712</f>
        <v>0</v>
      </c>
      <c r="K712" s="219"/>
      <c r="L712" s="224"/>
      <c r="M712" s="225"/>
      <c r="N712" s="226"/>
      <c r="O712" s="226"/>
      <c r="P712" s="227">
        <f>P713</f>
        <v>0</v>
      </c>
      <c r="Q712" s="226"/>
      <c r="R712" s="227">
        <f>R713</f>
        <v>0</v>
      </c>
      <c r="S712" s="226"/>
      <c r="T712" s="228">
        <f>T713</f>
        <v>0</v>
      </c>
      <c r="AR712" s="229" t="s">
        <v>152</v>
      </c>
      <c r="AT712" s="230" t="s">
        <v>77</v>
      </c>
      <c r="AU712" s="230" t="s">
        <v>78</v>
      </c>
      <c r="AY712" s="229" t="s">
        <v>133</v>
      </c>
      <c r="BK712" s="231">
        <f>BK713</f>
        <v>0</v>
      </c>
    </row>
    <row r="713" s="1" customFormat="1" ht="16.5" customHeight="1">
      <c r="B713" s="47"/>
      <c r="C713" s="234" t="s">
        <v>1088</v>
      </c>
      <c r="D713" s="234" t="s">
        <v>136</v>
      </c>
      <c r="E713" s="235" t="s">
        <v>1089</v>
      </c>
      <c r="F713" s="236" t="s">
        <v>1090</v>
      </c>
      <c r="G713" s="237" t="s">
        <v>1091</v>
      </c>
      <c r="H713" s="238">
        <v>40</v>
      </c>
      <c r="I713" s="239"/>
      <c r="J713" s="240">
        <f>ROUND(I713*H713,2)</f>
        <v>0</v>
      </c>
      <c r="K713" s="236" t="s">
        <v>34</v>
      </c>
      <c r="L713" s="73"/>
      <c r="M713" s="241" t="s">
        <v>34</v>
      </c>
      <c r="N713" s="246" t="s">
        <v>49</v>
      </c>
      <c r="O713" s="247"/>
      <c r="P713" s="248">
        <f>O713*H713</f>
        <v>0</v>
      </c>
      <c r="Q713" s="248">
        <v>0</v>
      </c>
      <c r="R713" s="248">
        <f>Q713*H713</f>
        <v>0</v>
      </c>
      <c r="S713" s="248">
        <v>0</v>
      </c>
      <c r="T713" s="249">
        <f>S713*H713</f>
        <v>0</v>
      </c>
      <c r="AR713" s="24" t="s">
        <v>1092</v>
      </c>
      <c r="AT713" s="24" t="s">
        <v>136</v>
      </c>
      <c r="AU713" s="24" t="s">
        <v>86</v>
      </c>
      <c r="AY713" s="24" t="s">
        <v>133</v>
      </c>
      <c r="BE713" s="245">
        <f>IF(N713="základní",J713,0)</f>
        <v>0</v>
      </c>
      <c r="BF713" s="245">
        <f>IF(N713="snížená",J713,0)</f>
        <v>0</v>
      </c>
      <c r="BG713" s="245">
        <f>IF(N713="zákl. přenesená",J713,0)</f>
        <v>0</v>
      </c>
      <c r="BH713" s="245">
        <f>IF(N713="sníž. přenesená",J713,0)</f>
        <v>0</v>
      </c>
      <c r="BI713" s="245">
        <f>IF(N713="nulová",J713,0)</f>
        <v>0</v>
      </c>
      <c r="BJ713" s="24" t="s">
        <v>86</v>
      </c>
      <c r="BK713" s="245">
        <f>ROUND(I713*H713,2)</f>
        <v>0</v>
      </c>
      <c r="BL713" s="24" t="s">
        <v>1092</v>
      </c>
      <c r="BM713" s="24" t="s">
        <v>1093</v>
      </c>
    </row>
    <row r="714" s="1" customFormat="1" ht="6.96" customHeight="1">
      <c r="B714" s="68"/>
      <c r="C714" s="69"/>
      <c r="D714" s="69"/>
      <c r="E714" s="69"/>
      <c r="F714" s="69"/>
      <c r="G714" s="69"/>
      <c r="H714" s="69"/>
      <c r="I714" s="179"/>
      <c r="J714" s="69"/>
      <c r="K714" s="69"/>
      <c r="L714" s="73"/>
    </row>
  </sheetData>
  <sheetProtection sheet="1" autoFilter="0" formatColumns="0" formatRows="0" objects="1" scenarios="1" spinCount="100000" saltValue="4Akrevbjqxena5CUb46zoHiyCo41zufwDpCPevWfGp7Wo9UuwzunAvtBl4FIBWo77s4EiCXmLPwr4k5tyOEb1w==" hashValue="US7Qv7oXXPrRg+FsNgXy+xLuiqo0EgPzqJYrPvoBjZfdeOL569BOQhKHACEha7jkkl/7EfQ+Hpqem3MOudVqVQ==" algorithmName="SHA-512" password="CC35"/>
  <autoFilter ref="C112:K713"/>
  <mergeCells count="13">
    <mergeCell ref="E7:H7"/>
    <mergeCell ref="E9:H9"/>
    <mergeCell ref="E11:H11"/>
    <mergeCell ref="E26:H26"/>
    <mergeCell ref="E47:H47"/>
    <mergeCell ref="E49:H49"/>
    <mergeCell ref="E51:H51"/>
    <mergeCell ref="J55:J56"/>
    <mergeCell ref="E101:H101"/>
    <mergeCell ref="E103:H103"/>
    <mergeCell ref="E105:H105"/>
    <mergeCell ref="G1:H1"/>
    <mergeCell ref="L2:V2"/>
  </mergeCells>
  <hyperlinks>
    <hyperlink ref="F1:G1" location="C2" display="1) Krycí list soupisu"/>
    <hyperlink ref="G1:H1" location="C58" display="2) Rekapitulace"/>
    <hyperlink ref="J1" location="C112"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pane activePane="bottomLeft" state="frozen" topLeftCell="A2" ySplit="1"/>
    </sheetView>
  </sheetViews>
  <cols>
    <col min="1" max="1" width="8.33" customWidth="1"/>
    <col min="2" max="2" width="1.67" customWidth="1"/>
    <col min="3" max="3" width="4.17" customWidth="1"/>
    <col min="4" max="4" width="4.33" customWidth="1"/>
    <col min="5" max="5" width="17.17" customWidth="1"/>
    <col min="6" max="6" width="75" customWidth="1"/>
    <col min="7" max="7" width="8.67" customWidth="1"/>
    <col min="8" max="8" width="11.17" customWidth="1"/>
    <col min="9" max="9" width="12.67" style="149" customWidth="1"/>
    <col min="10" max="10" width="23.5" customWidth="1"/>
    <col min="11" max="11" width="15.5" customWidth="1"/>
    <col min="13" max="13" width="9.33" hidden="1"/>
    <col min="14" max="14" width="9.33" hidden="1"/>
    <col min="15" max="15" width="9.33" hidden="1"/>
    <col min="16" max="16" width="9.33" hidden="1"/>
    <col min="17" max="17" width="9.33" hidden="1"/>
    <col min="18" max="18" width="9.33" hidden="1"/>
    <col min="19" max="19" width="8.17" hidden="1" customWidth="1"/>
    <col min="20" max="20" width="29.67" hidden="1" customWidth="1"/>
    <col min="21" max="21" width="16.33" hidden="1" customWidth="1"/>
    <col min="22" max="22" width="12.33" customWidth="1"/>
    <col min="23" max="23" width="16.33" customWidth="1"/>
    <col min="24" max="24" width="12.33" customWidth="1"/>
    <col min="25" max="25" width="15" customWidth="1"/>
    <col min="26" max="26" width="11" customWidth="1"/>
    <col min="27" max="27" width="15" customWidth="1"/>
    <col min="28" max="28" width="16.33" customWidth="1"/>
    <col min="29" max="29" width="11" customWidth="1"/>
    <col min="30" max="30" width="15" customWidth="1"/>
    <col min="31" max="31" width="16.33" customWidth="1"/>
    <col min="44" max="44" width="9.33" hidden="1"/>
    <col min="45" max="45" width="9.33" hidden="1"/>
    <col min="46" max="46" width="9.33" hidden="1"/>
    <col min="47" max="47" width="9.33" hidden="1"/>
    <col min="48" max="48" width="9.33" hidden="1"/>
    <col min="49" max="49" width="9.33" hidden="1"/>
    <col min="50" max="50" width="9.33" hidden="1"/>
    <col min="51" max="51" width="9.33" hidden="1"/>
    <col min="52" max="52" width="9.33" hidden="1"/>
    <col min="53" max="53" width="9.33" hidden="1"/>
    <col min="54" max="54" width="9.33" hidden="1"/>
    <col min="55" max="55" width="9.33" hidden="1"/>
    <col min="56" max="56" width="9.33" hidden="1"/>
    <col min="57" max="57" width="9.33" hidden="1"/>
    <col min="58" max="58" width="9.33" hidden="1"/>
    <col min="59" max="59" width="9.33" hidden="1"/>
    <col min="60" max="60" width="9.33" hidden="1"/>
    <col min="61" max="61" width="9.33" hidden="1"/>
    <col min="62" max="62" width="9.33" hidden="1"/>
    <col min="63" max="63" width="9.33" hidden="1"/>
    <col min="64" max="64" width="9.33" hidden="1"/>
    <col min="65" max="65" width="9.33" hidden="1"/>
  </cols>
  <sheetData>
    <row r="1" ht="21.84" customHeight="1">
      <c r="A1" s="21"/>
      <c r="B1" s="150"/>
      <c r="C1" s="150"/>
      <c r="D1" s="151" t="s">
        <v>1</v>
      </c>
      <c r="E1" s="150"/>
      <c r="F1" s="152" t="s">
        <v>99</v>
      </c>
      <c r="G1" s="152" t="s">
        <v>100</v>
      </c>
      <c r="H1" s="152"/>
      <c r="I1" s="153"/>
      <c r="J1" s="152" t="s">
        <v>101</v>
      </c>
      <c r="K1" s="151" t="s">
        <v>102</v>
      </c>
      <c r="L1" s="152" t="s">
        <v>103</v>
      </c>
      <c r="M1" s="152"/>
      <c r="N1" s="152"/>
      <c r="O1" s="152"/>
      <c r="P1" s="152"/>
      <c r="Q1" s="152"/>
      <c r="R1" s="152"/>
      <c r="S1" s="152"/>
      <c r="T1" s="152"/>
      <c r="U1" s="20"/>
      <c r="V1" s="20"/>
      <c r="W1" s="21"/>
      <c r="X1" s="21"/>
      <c r="Y1" s="21"/>
      <c r="Z1" s="21"/>
      <c r="AA1" s="21"/>
      <c r="AB1" s="21"/>
      <c r="AC1" s="21"/>
      <c r="AD1" s="21"/>
      <c r="AE1" s="21"/>
      <c r="AF1" s="21"/>
      <c r="AG1" s="21"/>
      <c r="AH1" s="21"/>
      <c r="AI1" s="21"/>
      <c r="AJ1" s="21"/>
      <c r="AK1" s="21"/>
      <c r="AL1" s="21"/>
      <c r="AM1" s="21"/>
      <c r="AN1" s="21"/>
      <c r="AO1" s="21"/>
      <c r="AP1" s="21"/>
      <c r="AQ1" s="21"/>
      <c r="AR1" s="21"/>
      <c r="AS1" s="21"/>
      <c r="AT1" s="21"/>
      <c r="AU1" s="21"/>
      <c r="AV1" s="21"/>
      <c r="AW1" s="21"/>
      <c r="AX1" s="21"/>
      <c r="AY1" s="21"/>
      <c r="AZ1" s="21"/>
      <c r="BA1" s="21"/>
      <c r="BB1" s="21"/>
      <c r="BC1" s="21"/>
      <c r="BD1" s="21"/>
      <c r="BE1" s="21"/>
      <c r="BF1" s="21"/>
      <c r="BG1" s="21"/>
      <c r="BH1" s="21"/>
      <c r="BI1" s="21"/>
      <c r="BJ1" s="21"/>
      <c r="BK1" s="21"/>
      <c r="BL1" s="21"/>
      <c r="BM1" s="21"/>
      <c r="BN1" s="21"/>
      <c r="BO1" s="21"/>
      <c r="BP1" s="21"/>
      <c r="BQ1" s="21"/>
      <c r="BR1" s="21"/>
    </row>
    <row r="2" ht="36.96" customHeight="1">
      <c r="L2"/>
      <c r="AT2" s="24" t="s">
        <v>98</v>
      </c>
    </row>
    <row r="3" ht="6.96" customHeight="1">
      <c r="B3" s="25"/>
      <c r="C3" s="26"/>
      <c r="D3" s="26"/>
      <c r="E3" s="26"/>
      <c r="F3" s="26"/>
      <c r="G3" s="26"/>
      <c r="H3" s="26"/>
      <c r="I3" s="154"/>
      <c r="J3" s="26"/>
      <c r="K3" s="27"/>
      <c r="AT3" s="24" t="s">
        <v>88</v>
      </c>
    </row>
    <row r="4" ht="36.96" customHeight="1">
      <c r="B4" s="28"/>
      <c r="C4" s="29"/>
      <c r="D4" s="30" t="s">
        <v>104</v>
      </c>
      <c r="E4" s="29"/>
      <c r="F4" s="29"/>
      <c r="G4" s="29"/>
      <c r="H4" s="29"/>
      <c r="I4" s="155"/>
      <c r="J4" s="29"/>
      <c r="K4" s="31"/>
      <c r="M4" s="32" t="s">
        <v>12</v>
      </c>
      <c r="AT4" s="24" t="s">
        <v>6</v>
      </c>
    </row>
    <row r="5" ht="6.96" customHeight="1">
      <c r="B5" s="28"/>
      <c r="C5" s="29"/>
      <c r="D5" s="29"/>
      <c r="E5" s="29"/>
      <c r="F5" s="29"/>
      <c r="G5" s="29"/>
      <c r="H5" s="29"/>
      <c r="I5" s="155"/>
      <c r="J5" s="29"/>
      <c r="K5" s="31"/>
    </row>
    <row r="6">
      <c r="B6" s="28"/>
      <c r="C6" s="29"/>
      <c r="D6" s="40" t="s">
        <v>18</v>
      </c>
      <c r="E6" s="29"/>
      <c r="F6" s="29"/>
      <c r="G6" s="29"/>
      <c r="H6" s="29"/>
      <c r="I6" s="155"/>
      <c r="J6" s="29"/>
      <c r="K6" s="31"/>
    </row>
    <row r="7" ht="16.5" customHeight="1">
      <c r="B7" s="28"/>
      <c r="C7" s="29"/>
      <c r="D7" s="29"/>
      <c r="E7" s="156" t="str">
        <f>'Rekapitulace stavby'!K6</f>
        <v>Stavební úpravy objektu U dráhy 11, 318 00 Plzeň</v>
      </c>
      <c r="F7" s="40"/>
      <c r="G7" s="40"/>
      <c r="H7" s="40"/>
      <c r="I7" s="155"/>
      <c r="J7" s="29"/>
      <c r="K7" s="31"/>
    </row>
    <row r="8">
      <c r="B8" s="28"/>
      <c r="C8" s="29"/>
      <c r="D8" s="40" t="s">
        <v>105</v>
      </c>
      <c r="E8" s="29"/>
      <c r="F8" s="29"/>
      <c r="G8" s="29"/>
      <c r="H8" s="29"/>
      <c r="I8" s="155"/>
      <c r="J8" s="29"/>
      <c r="K8" s="31"/>
    </row>
    <row r="9" s="1" customFormat="1" ht="16.5" customHeight="1">
      <c r="B9" s="47"/>
      <c r="C9" s="48"/>
      <c r="D9" s="48"/>
      <c r="E9" s="156" t="s">
        <v>165</v>
      </c>
      <c r="F9" s="48"/>
      <c r="G9" s="48"/>
      <c r="H9" s="48"/>
      <c r="I9" s="157"/>
      <c r="J9" s="48"/>
      <c r="K9" s="52"/>
    </row>
    <row r="10" s="1" customFormat="1">
      <c r="B10" s="47"/>
      <c r="C10" s="48"/>
      <c r="D10" s="40" t="s">
        <v>166</v>
      </c>
      <c r="E10" s="48"/>
      <c r="F10" s="48"/>
      <c r="G10" s="48"/>
      <c r="H10" s="48"/>
      <c r="I10" s="157"/>
      <c r="J10" s="48"/>
      <c r="K10" s="52"/>
    </row>
    <row r="11" s="1" customFormat="1" ht="36.96" customHeight="1">
      <c r="B11" s="47"/>
      <c r="C11" s="48"/>
      <c r="D11" s="48"/>
      <c r="E11" s="158" t="s">
        <v>1094</v>
      </c>
      <c r="F11" s="48"/>
      <c r="G11" s="48"/>
      <c r="H11" s="48"/>
      <c r="I11" s="157"/>
      <c r="J11" s="48"/>
      <c r="K11" s="52"/>
    </row>
    <row r="12" s="1" customFormat="1">
      <c r="B12" s="47"/>
      <c r="C12" s="48"/>
      <c r="D12" s="48"/>
      <c r="E12" s="48"/>
      <c r="F12" s="48"/>
      <c r="G12" s="48"/>
      <c r="H12" s="48"/>
      <c r="I12" s="157"/>
      <c r="J12" s="48"/>
      <c r="K12" s="52"/>
    </row>
    <row r="13" s="1" customFormat="1" ht="14.4" customHeight="1">
      <c r="B13" s="47"/>
      <c r="C13" s="48"/>
      <c r="D13" s="40" t="s">
        <v>20</v>
      </c>
      <c r="E13" s="48"/>
      <c r="F13" s="35" t="s">
        <v>34</v>
      </c>
      <c r="G13" s="48"/>
      <c r="H13" s="48"/>
      <c r="I13" s="159" t="s">
        <v>22</v>
      </c>
      <c r="J13" s="35" t="s">
        <v>34</v>
      </c>
      <c r="K13" s="52"/>
    </row>
    <row r="14" s="1" customFormat="1" ht="14.4" customHeight="1">
      <c r="B14" s="47"/>
      <c r="C14" s="48"/>
      <c r="D14" s="40" t="s">
        <v>24</v>
      </c>
      <c r="E14" s="48"/>
      <c r="F14" s="35" t="s">
        <v>25</v>
      </c>
      <c r="G14" s="48"/>
      <c r="H14" s="48"/>
      <c r="I14" s="159" t="s">
        <v>26</v>
      </c>
      <c r="J14" s="160" t="str">
        <f>'Rekapitulace stavby'!AN8</f>
        <v>18. 7. 2018</v>
      </c>
      <c r="K14" s="52"/>
    </row>
    <row r="15" s="1" customFormat="1" ht="10.8" customHeight="1">
      <c r="B15" s="47"/>
      <c r="C15" s="48"/>
      <c r="D15" s="48"/>
      <c r="E15" s="48"/>
      <c r="F15" s="48"/>
      <c r="G15" s="48"/>
      <c r="H15" s="48"/>
      <c r="I15" s="157"/>
      <c r="J15" s="48"/>
      <c r="K15" s="52"/>
    </row>
    <row r="16" s="1" customFormat="1" ht="14.4" customHeight="1">
      <c r="B16" s="47"/>
      <c r="C16" s="48"/>
      <c r="D16" s="40" t="s">
        <v>32</v>
      </c>
      <c r="E16" s="48"/>
      <c r="F16" s="48"/>
      <c r="G16" s="48"/>
      <c r="H16" s="48"/>
      <c r="I16" s="159" t="s">
        <v>33</v>
      </c>
      <c r="J16" s="35" t="s">
        <v>34</v>
      </c>
      <c r="K16" s="52"/>
    </row>
    <row r="17" s="1" customFormat="1" ht="18" customHeight="1">
      <c r="B17" s="47"/>
      <c r="C17" s="48"/>
      <c r="D17" s="48"/>
      <c r="E17" s="35" t="s">
        <v>35</v>
      </c>
      <c r="F17" s="48"/>
      <c r="G17" s="48"/>
      <c r="H17" s="48"/>
      <c r="I17" s="159" t="s">
        <v>36</v>
      </c>
      <c r="J17" s="35" t="s">
        <v>34</v>
      </c>
      <c r="K17" s="52"/>
    </row>
    <row r="18" s="1" customFormat="1" ht="6.96" customHeight="1">
      <c r="B18" s="47"/>
      <c r="C18" s="48"/>
      <c r="D18" s="48"/>
      <c r="E18" s="48"/>
      <c r="F18" s="48"/>
      <c r="G18" s="48"/>
      <c r="H18" s="48"/>
      <c r="I18" s="157"/>
      <c r="J18" s="48"/>
      <c r="K18" s="52"/>
    </row>
    <row r="19" s="1" customFormat="1" ht="14.4" customHeight="1">
      <c r="B19" s="47"/>
      <c r="C19" s="48"/>
      <c r="D19" s="40" t="s">
        <v>37</v>
      </c>
      <c r="E19" s="48"/>
      <c r="F19" s="48"/>
      <c r="G19" s="48"/>
      <c r="H19" s="48"/>
      <c r="I19" s="159" t="s">
        <v>33</v>
      </c>
      <c r="J19" s="35" t="str">
        <f>IF('Rekapitulace stavby'!AN13="Vyplň údaj","",IF('Rekapitulace stavby'!AN13="","",'Rekapitulace stavby'!AN13))</f>
        <v/>
      </c>
      <c r="K19" s="52"/>
    </row>
    <row r="20" s="1" customFormat="1" ht="18" customHeight="1">
      <c r="B20" s="47"/>
      <c r="C20" s="48"/>
      <c r="D20" s="48"/>
      <c r="E20" s="35" t="str">
        <f>IF('Rekapitulace stavby'!E14="Vyplň údaj","",IF('Rekapitulace stavby'!E14="","",'Rekapitulace stavby'!E14))</f>
        <v/>
      </c>
      <c r="F20" s="48"/>
      <c r="G20" s="48"/>
      <c r="H20" s="48"/>
      <c r="I20" s="159" t="s">
        <v>36</v>
      </c>
      <c r="J20" s="35" t="str">
        <f>IF('Rekapitulace stavby'!AN14="Vyplň údaj","",IF('Rekapitulace stavby'!AN14="","",'Rekapitulace stavby'!AN14))</f>
        <v/>
      </c>
      <c r="K20" s="52"/>
    </row>
    <row r="21" s="1" customFormat="1" ht="6.96" customHeight="1">
      <c r="B21" s="47"/>
      <c r="C21" s="48"/>
      <c r="D21" s="48"/>
      <c r="E21" s="48"/>
      <c r="F21" s="48"/>
      <c r="G21" s="48"/>
      <c r="H21" s="48"/>
      <c r="I21" s="157"/>
      <c r="J21" s="48"/>
      <c r="K21" s="52"/>
    </row>
    <row r="22" s="1" customFormat="1" ht="14.4" customHeight="1">
      <c r="B22" s="47"/>
      <c r="C22" s="48"/>
      <c r="D22" s="40" t="s">
        <v>39</v>
      </c>
      <c r="E22" s="48"/>
      <c r="F22" s="48"/>
      <c r="G22" s="48"/>
      <c r="H22" s="48"/>
      <c r="I22" s="159" t="s">
        <v>33</v>
      </c>
      <c r="J22" s="35" t="s">
        <v>34</v>
      </c>
      <c r="K22" s="52"/>
    </row>
    <row r="23" s="1" customFormat="1" ht="18" customHeight="1">
      <c r="B23" s="47"/>
      <c r="C23" s="48"/>
      <c r="D23" s="48"/>
      <c r="E23" s="35" t="s">
        <v>40</v>
      </c>
      <c r="F23" s="48"/>
      <c r="G23" s="48"/>
      <c r="H23" s="48"/>
      <c r="I23" s="159" t="s">
        <v>36</v>
      </c>
      <c r="J23" s="35" t="s">
        <v>34</v>
      </c>
      <c r="K23" s="52"/>
    </row>
    <row r="24" s="1" customFormat="1" ht="6.96" customHeight="1">
      <c r="B24" s="47"/>
      <c r="C24" s="48"/>
      <c r="D24" s="48"/>
      <c r="E24" s="48"/>
      <c r="F24" s="48"/>
      <c r="G24" s="48"/>
      <c r="H24" s="48"/>
      <c r="I24" s="157"/>
      <c r="J24" s="48"/>
      <c r="K24" s="52"/>
    </row>
    <row r="25" s="1" customFormat="1" ht="14.4" customHeight="1">
      <c r="B25" s="47"/>
      <c r="C25" s="48"/>
      <c r="D25" s="40" t="s">
        <v>42</v>
      </c>
      <c r="E25" s="48"/>
      <c r="F25" s="48"/>
      <c r="G25" s="48"/>
      <c r="H25" s="48"/>
      <c r="I25" s="157"/>
      <c r="J25" s="48"/>
      <c r="K25" s="52"/>
    </row>
    <row r="26" s="7" customFormat="1" ht="71.25" customHeight="1">
      <c r="B26" s="161"/>
      <c r="C26" s="162"/>
      <c r="D26" s="162"/>
      <c r="E26" s="45" t="s">
        <v>43</v>
      </c>
      <c r="F26" s="45"/>
      <c r="G26" s="45"/>
      <c r="H26" s="45"/>
      <c r="I26" s="163"/>
      <c r="J26" s="162"/>
      <c r="K26" s="164"/>
    </row>
    <row r="27" s="1" customFormat="1" ht="6.96" customHeight="1">
      <c r="B27" s="47"/>
      <c r="C27" s="48"/>
      <c r="D27" s="48"/>
      <c r="E27" s="48"/>
      <c r="F27" s="48"/>
      <c r="G27" s="48"/>
      <c r="H27" s="48"/>
      <c r="I27" s="157"/>
      <c r="J27" s="48"/>
      <c r="K27" s="52"/>
    </row>
    <row r="28" s="1" customFormat="1" ht="6.96" customHeight="1">
      <c r="B28" s="47"/>
      <c r="C28" s="48"/>
      <c r="D28" s="107"/>
      <c r="E28" s="107"/>
      <c r="F28" s="107"/>
      <c r="G28" s="107"/>
      <c r="H28" s="107"/>
      <c r="I28" s="165"/>
      <c r="J28" s="107"/>
      <c r="K28" s="166"/>
    </row>
    <row r="29" s="1" customFormat="1" ht="25.44" customHeight="1">
      <c r="B29" s="47"/>
      <c r="C29" s="48"/>
      <c r="D29" s="167" t="s">
        <v>44</v>
      </c>
      <c r="E29" s="48"/>
      <c r="F29" s="48"/>
      <c r="G29" s="48"/>
      <c r="H29" s="48"/>
      <c r="I29" s="157"/>
      <c r="J29" s="168">
        <f>ROUND(J100,2)</f>
        <v>0</v>
      </c>
      <c r="K29" s="52"/>
    </row>
    <row r="30" s="1" customFormat="1" ht="6.96" customHeight="1">
      <c r="B30" s="47"/>
      <c r="C30" s="48"/>
      <c r="D30" s="107"/>
      <c r="E30" s="107"/>
      <c r="F30" s="107"/>
      <c r="G30" s="107"/>
      <c r="H30" s="107"/>
      <c r="I30" s="165"/>
      <c r="J30" s="107"/>
      <c r="K30" s="166"/>
    </row>
    <row r="31" s="1" customFormat="1" ht="14.4" customHeight="1">
      <c r="B31" s="47"/>
      <c r="C31" s="48"/>
      <c r="D31" s="48"/>
      <c r="E31" s="48"/>
      <c r="F31" s="53" t="s">
        <v>46</v>
      </c>
      <c r="G31" s="48"/>
      <c r="H31" s="48"/>
      <c r="I31" s="169" t="s">
        <v>45</v>
      </c>
      <c r="J31" s="53" t="s">
        <v>47</v>
      </c>
      <c r="K31" s="52"/>
    </row>
    <row r="32" s="1" customFormat="1" ht="14.4" customHeight="1">
      <c r="B32" s="47"/>
      <c r="C32" s="48"/>
      <c r="D32" s="56" t="s">
        <v>48</v>
      </c>
      <c r="E32" s="56" t="s">
        <v>49</v>
      </c>
      <c r="F32" s="170">
        <f>ROUND(SUM(BE100:BE222), 2)</f>
        <v>0</v>
      </c>
      <c r="G32" s="48"/>
      <c r="H32" s="48"/>
      <c r="I32" s="171">
        <v>0.20999999999999999</v>
      </c>
      <c r="J32" s="170">
        <f>ROUND(ROUND((SUM(BE100:BE222)), 2)*I32, 2)</f>
        <v>0</v>
      </c>
      <c r="K32" s="52"/>
    </row>
    <row r="33" s="1" customFormat="1" ht="14.4" customHeight="1">
      <c r="B33" s="47"/>
      <c r="C33" s="48"/>
      <c r="D33" s="48"/>
      <c r="E33" s="56" t="s">
        <v>50</v>
      </c>
      <c r="F33" s="170">
        <f>ROUND(SUM(BF100:BF222), 2)</f>
        <v>0</v>
      </c>
      <c r="G33" s="48"/>
      <c r="H33" s="48"/>
      <c r="I33" s="171">
        <v>0.14999999999999999</v>
      </c>
      <c r="J33" s="170">
        <f>ROUND(ROUND((SUM(BF100:BF222)), 2)*I33, 2)</f>
        <v>0</v>
      </c>
      <c r="K33" s="52"/>
    </row>
    <row r="34" hidden="1" s="1" customFormat="1" ht="14.4" customHeight="1">
      <c r="B34" s="47"/>
      <c r="C34" s="48"/>
      <c r="D34" s="48"/>
      <c r="E34" s="56" t="s">
        <v>51</v>
      </c>
      <c r="F34" s="170">
        <f>ROUND(SUM(BG100:BG222), 2)</f>
        <v>0</v>
      </c>
      <c r="G34" s="48"/>
      <c r="H34" s="48"/>
      <c r="I34" s="171">
        <v>0.20999999999999999</v>
      </c>
      <c r="J34" s="170">
        <v>0</v>
      </c>
      <c r="K34" s="52"/>
    </row>
    <row r="35" hidden="1" s="1" customFormat="1" ht="14.4" customHeight="1">
      <c r="B35" s="47"/>
      <c r="C35" s="48"/>
      <c r="D35" s="48"/>
      <c r="E35" s="56" t="s">
        <v>52</v>
      </c>
      <c r="F35" s="170">
        <f>ROUND(SUM(BH100:BH222), 2)</f>
        <v>0</v>
      </c>
      <c r="G35" s="48"/>
      <c r="H35" s="48"/>
      <c r="I35" s="171">
        <v>0.14999999999999999</v>
      </c>
      <c r="J35" s="170">
        <v>0</v>
      </c>
      <c r="K35" s="52"/>
    </row>
    <row r="36" hidden="1" s="1" customFormat="1" ht="14.4" customHeight="1">
      <c r="B36" s="47"/>
      <c r="C36" s="48"/>
      <c r="D36" s="48"/>
      <c r="E36" s="56" t="s">
        <v>53</v>
      </c>
      <c r="F36" s="170">
        <f>ROUND(SUM(BI100:BI222), 2)</f>
        <v>0</v>
      </c>
      <c r="G36" s="48"/>
      <c r="H36" s="48"/>
      <c r="I36" s="171">
        <v>0</v>
      </c>
      <c r="J36" s="170">
        <v>0</v>
      </c>
      <c r="K36" s="52"/>
    </row>
    <row r="37" s="1" customFormat="1" ht="6.96" customHeight="1">
      <c r="B37" s="47"/>
      <c r="C37" s="48"/>
      <c r="D37" s="48"/>
      <c r="E37" s="48"/>
      <c r="F37" s="48"/>
      <c r="G37" s="48"/>
      <c r="H37" s="48"/>
      <c r="I37" s="157"/>
      <c r="J37" s="48"/>
      <c r="K37" s="52"/>
    </row>
    <row r="38" s="1" customFormat="1" ht="25.44" customHeight="1">
      <c r="B38" s="47"/>
      <c r="C38" s="172"/>
      <c r="D38" s="173" t="s">
        <v>54</v>
      </c>
      <c r="E38" s="99"/>
      <c r="F38" s="99"/>
      <c r="G38" s="174" t="s">
        <v>55</v>
      </c>
      <c r="H38" s="175" t="s">
        <v>56</v>
      </c>
      <c r="I38" s="176"/>
      <c r="J38" s="177">
        <f>SUM(J29:J36)</f>
        <v>0</v>
      </c>
      <c r="K38" s="178"/>
    </row>
    <row r="39" s="1" customFormat="1" ht="14.4" customHeight="1">
      <c r="B39" s="68"/>
      <c r="C39" s="69"/>
      <c r="D39" s="69"/>
      <c r="E39" s="69"/>
      <c r="F39" s="69"/>
      <c r="G39" s="69"/>
      <c r="H39" s="69"/>
      <c r="I39" s="179"/>
      <c r="J39" s="69"/>
      <c r="K39" s="70"/>
    </row>
    <row r="43" s="1" customFormat="1" ht="6.96" customHeight="1">
      <c r="B43" s="180"/>
      <c r="C43" s="181"/>
      <c r="D43" s="181"/>
      <c r="E43" s="181"/>
      <c r="F43" s="181"/>
      <c r="G43" s="181"/>
      <c r="H43" s="181"/>
      <c r="I43" s="182"/>
      <c r="J43" s="181"/>
      <c r="K43" s="183"/>
    </row>
    <row r="44" s="1" customFormat="1" ht="36.96" customHeight="1">
      <c r="B44" s="47"/>
      <c r="C44" s="30" t="s">
        <v>107</v>
      </c>
      <c r="D44" s="48"/>
      <c r="E44" s="48"/>
      <c r="F44" s="48"/>
      <c r="G44" s="48"/>
      <c r="H44" s="48"/>
      <c r="I44" s="157"/>
      <c r="J44" s="48"/>
      <c r="K44" s="52"/>
    </row>
    <row r="45" s="1" customFormat="1" ht="6.96" customHeight="1">
      <c r="B45" s="47"/>
      <c r="C45" s="48"/>
      <c r="D45" s="48"/>
      <c r="E45" s="48"/>
      <c r="F45" s="48"/>
      <c r="G45" s="48"/>
      <c r="H45" s="48"/>
      <c r="I45" s="157"/>
      <c r="J45" s="48"/>
      <c r="K45" s="52"/>
    </row>
    <row r="46" s="1" customFormat="1" ht="14.4" customHeight="1">
      <c r="B46" s="47"/>
      <c r="C46" s="40" t="s">
        <v>18</v>
      </c>
      <c r="D46" s="48"/>
      <c r="E46" s="48"/>
      <c r="F46" s="48"/>
      <c r="G46" s="48"/>
      <c r="H46" s="48"/>
      <c r="I46" s="157"/>
      <c r="J46" s="48"/>
      <c r="K46" s="52"/>
    </row>
    <row r="47" s="1" customFormat="1" ht="16.5" customHeight="1">
      <c r="B47" s="47"/>
      <c r="C47" s="48"/>
      <c r="D47" s="48"/>
      <c r="E47" s="156" t="str">
        <f>E7</f>
        <v>Stavební úpravy objektu U dráhy 11, 318 00 Plzeň</v>
      </c>
      <c r="F47" s="40"/>
      <c r="G47" s="40"/>
      <c r="H47" s="40"/>
      <c r="I47" s="157"/>
      <c r="J47" s="48"/>
      <c r="K47" s="52"/>
    </row>
    <row r="48">
      <c r="B48" s="28"/>
      <c r="C48" s="40" t="s">
        <v>105</v>
      </c>
      <c r="D48" s="29"/>
      <c r="E48" s="29"/>
      <c r="F48" s="29"/>
      <c r="G48" s="29"/>
      <c r="H48" s="29"/>
      <c r="I48" s="155"/>
      <c r="J48" s="29"/>
      <c r="K48" s="31"/>
    </row>
    <row r="49" s="1" customFormat="1" ht="16.5" customHeight="1">
      <c r="B49" s="47"/>
      <c r="C49" s="48"/>
      <c r="D49" s="48"/>
      <c r="E49" s="156" t="s">
        <v>165</v>
      </c>
      <c r="F49" s="48"/>
      <c r="G49" s="48"/>
      <c r="H49" s="48"/>
      <c r="I49" s="157"/>
      <c r="J49" s="48"/>
      <c r="K49" s="52"/>
    </row>
    <row r="50" s="1" customFormat="1" ht="14.4" customHeight="1">
      <c r="B50" s="47"/>
      <c r="C50" s="40" t="s">
        <v>166</v>
      </c>
      <c r="D50" s="48"/>
      <c r="E50" s="48"/>
      <c r="F50" s="48"/>
      <c r="G50" s="48"/>
      <c r="H50" s="48"/>
      <c r="I50" s="157"/>
      <c r="J50" s="48"/>
      <c r="K50" s="52"/>
    </row>
    <row r="51" s="1" customFormat="1" ht="17.25" customHeight="1">
      <c r="B51" s="47"/>
      <c r="C51" s="48"/>
      <c r="D51" s="48"/>
      <c r="E51" s="158" t="str">
        <f>E11</f>
        <v>02.2 - Elektroinstalace</v>
      </c>
      <c r="F51" s="48"/>
      <c r="G51" s="48"/>
      <c r="H51" s="48"/>
      <c r="I51" s="157"/>
      <c r="J51" s="48"/>
      <c r="K51" s="52"/>
    </row>
    <row r="52" s="1" customFormat="1" ht="6.96" customHeight="1">
      <c r="B52" s="47"/>
      <c r="C52" s="48"/>
      <c r="D52" s="48"/>
      <c r="E52" s="48"/>
      <c r="F52" s="48"/>
      <c r="G52" s="48"/>
      <c r="H52" s="48"/>
      <c r="I52" s="157"/>
      <c r="J52" s="48"/>
      <c r="K52" s="52"/>
    </row>
    <row r="53" s="1" customFormat="1" ht="18" customHeight="1">
      <c r="B53" s="47"/>
      <c r="C53" s="40" t="s">
        <v>24</v>
      </c>
      <c r="D53" s="48"/>
      <c r="E53" s="48"/>
      <c r="F53" s="35" t="str">
        <f>F14</f>
        <v>Plzeň</v>
      </c>
      <c r="G53" s="48"/>
      <c r="H53" s="48"/>
      <c r="I53" s="159" t="s">
        <v>26</v>
      </c>
      <c r="J53" s="160" t="str">
        <f>IF(J14="","",J14)</f>
        <v>18. 7. 2018</v>
      </c>
      <c r="K53" s="52"/>
    </row>
    <row r="54" s="1" customFormat="1" ht="6.96" customHeight="1">
      <c r="B54" s="47"/>
      <c r="C54" s="48"/>
      <c r="D54" s="48"/>
      <c r="E54" s="48"/>
      <c r="F54" s="48"/>
      <c r="G54" s="48"/>
      <c r="H54" s="48"/>
      <c r="I54" s="157"/>
      <c r="J54" s="48"/>
      <c r="K54" s="52"/>
    </row>
    <row r="55" s="1" customFormat="1">
      <c r="B55" s="47"/>
      <c r="C55" s="40" t="s">
        <v>32</v>
      </c>
      <c r="D55" s="48"/>
      <c r="E55" s="48"/>
      <c r="F55" s="35" t="str">
        <f>E17</f>
        <v>Hvězdárna v Rokycanech a Plzni, p.o.</v>
      </c>
      <c r="G55" s="48"/>
      <c r="H55" s="48"/>
      <c r="I55" s="159" t="s">
        <v>39</v>
      </c>
      <c r="J55" s="45" t="str">
        <f>E23</f>
        <v>Ing. Martin Volf</v>
      </c>
      <c r="K55" s="52"/>
    </row>
    <row r="56" s="1" customFormat="1" ht="14.4" customHeight="1">
      <c r="B56" s="47"/>
      <c r="C56" s="40" t="s">
        <v>37</v>
      </c>
      <c r="D56" s="48"/>
      <c r="E56" s="48"/>
      <c r="F56" s="35" t="str">
        <f>IF(E20="","",E20)</f>
        <v/>
      </c>
      <c r="G56" s="48"/>
      <c r="H56" s="48"/>
      <c r="I56" s="157"/>
      <c r="J56" s="184"/>
      <c r="K56" s="52"/>
    </row>
    <row r="57" s="1" customFormat="1" ht="10.32" customHeight="1">
      <c r="B57" s="47"/>
      <c r="C57" s="48"/>
      <c r="D57" s="48"/>
      <c r="E57" s="48"/>
      <c r="F57" s="48"/>
      <c r="G57" s="48"/>
      <c r="H57" s="48"/>
      <c r="I57" s="157"/>
      <c r="J57" s="48"/>
      <c r="K57" s="52"/>
    </row>
    <row r="58" s="1" customFormat="1" ht="29.28" customHeight="1">
      <c r="B58" s="47"/>
      <c r="C58" s="185" t="s">
        <v>108</v>
      </c>
      <c r="D58" s="172"/>
      <c r="E58" s="172"/>
      <c r="F58" s="172"/>
      <c r="G58" s="172"/>
      <c r="H58" s="172"/>
      <c r="I58" s="186"/>
      <c r="J58" s="187" t="s">
        <v>109</v>
      </c>
      <c r="K58" s="188"/>
    </row>
    <row r="59" s="1" customFormat="1" ht="10.32" customHeight="1">
      <c r="B59" s="47"/>
      <c r="C59" s="48"/>
      <c r="D59" s="48"/>
      <c r="E59" s="48"/>
      <c r="F59" s="48"/>
      <c r="G59" s="48"/>
      <c r="H59" s="48"/>
      <c r="I59" s="157"/>
      <c r="J59" s="48"/>
      <c r="K59" s="52"/>
    </row>
    <row r="60" s="1" customFormat="1" ht="29.28" customHeight="1">
      <c r="B60" s="47"/>
      <c r="C60" s="189" t="s">
        <v>110</v>
      </c>
      <c r="D60" s="48"/>
      <c r="E60" s="48"/>
      <c r="F60" s="48"/>
      <c r="G60" s="48"/>
      <c r="H60" s="48"/>
      <c r="I60" s="157"/>
      <c r="J60" s="168">
        <f>J100</f>
        <v>0</v>
      </c>
      <c r="K60" s="52"/>
      <c r="AU60" s="24" t="s">
        <v>111</v>
      </c>
    </row>
    <row r="61" s="8" customFormat="1" ht="24.96" customHeight="1">
      <c r="B61" s="190"/>
      <c r="C61" s="191"/>
      <c r="D61" s="192" t="s">
        <v>185</v>
      </c>
      <c r="E61" s="193"/>
      <c r="F61" s="193"/>
      <c r="G61" s="193"/>
      <c r="H61" s="193"/>
      <c r="I61" s="194"/>
      <c r="J61" s="195">
        <f>J101</f>
        <v>0</v>
      </c>
      <c r="K61" s="196"/>
    </row>
    <row r="62" s="9" customFormat="1" ht="19.92" customHeight="1">
      <c r="B62" s="197"/>
      <c r="C62" s="198"/>
      <c r="D62" s="199" t="s">
        <v>1095</v>
      </c>
      <c r="E62" s="200"/>
      <c r="F62" s="200"/>
      <c r="G62" s="200"/>
      <c r="H62" s="200"/>
      <c r="I62" s="201"/>
      <c r="J62" s="202">
        <f>J102</f>
        <v>0</v>
      </c>
      <c r="K62" s="203"/>
    </row>
    <row r="63" s="9" customFormat="1" ht="14.88" customHeight="1">
      <c r="B63" s="197"/>
      <c r="C63" s="198"/>
      <c r="D63" s="199" t="s">
        <v>1096</v>
      </c>
      <c r="E63" s="200"/>
      <c r="F63" s="200"/>
      <c r="G63" s="200"/>
      <c r="H63" s="200"/>
      <c r="I63" s="201"/>
      <c r="J63" s="202">
        <f>J103</f>
        <v>0</v>
      </c>
      <c r="K63" s="203"/>
    </row>
    <row r="64" s="9" customFormat="1" ht="14.88" customHeight="1">
      <c r="B64" s="197"/>
      <c r="C64" s="198"/>
      <c r="D64" s="199" t="s">
        <v>1097</v>
      </c>
      <c r="E64" s="200"/>
      <c r="F64" s="200"/>
      <c r="G64" s="200"/>
      <c r="H64" s="200"/>
      <c r="I64" s="201"/>
      <c r="J64" s="202">
        <f>J119</f>
        <v>0</v>
      </c>
      <c r="K64" s="203"/>
    </row>
    <row r="65" s="9" customFormat="1" ht="14.88" customHeight="1">
      <c r="B65" s="197"/>
      <c r="C65" s="198"/>
      <c r="D65" s="199" t="s">
        <v>1098</v>
      </c>
      <c r="E65" s="200"/>
      <c r="F65" s="200"/>
      <c r="G65" s="200"/>
      <c r="H65" s="200"/>
      <c r="I65" s="201"/>
      <c r="J65" s="202">
        <f>J124</f>
        <v>0</v>
      </c>
      <c r="K65" s="203"/>
    </row>
    <row r="66" s="9" customFormat="1" ht="14.88" customHeight="1">
      <c r="B66" s="197"/>
      <c r="C66" s="198"/>
      <c r="D66" s="199" t="s">
        <v>1099</v>
      </c>
      <c r="E66" s="200"/>
      <c r="F66" s="200"/>
      <c r="G66" s="200"/>
      <c r="H66" s="200"/>
      <c r="I66" s="201"/>
      <c r="J66" s="202">
        <f>J131</f>
        <v>0</v>
      </c>
      <c r="K66" s="203"/>
    </row>
    <row r="67" s="9" customFormat="1" ht="14.88" customHeight="1">
      <c r="B67" s="197"/>
      <c r="C67" s="198"/>
      <c r="D67" s="199" t="s">
        <v>1100</v>
      </c>
      <c r="E67" s="200"/>
      <c r="F67" s="200"/>
      <c r="G67" s="200"/>
      <c r="H67" s="200"/>
      <c r="I67" s="201"/>
      <c r="J67" s="202">
        <f>J144</f>
        <v>0</v>
      </c>
      <c r="K67" s="203"/>
    </row>
    <row r="68" s="9" customFormat="1" ht="14.88" customHeight="1">
      <c r="B68" s="197"/>
      <c r="C68" s="198"/>
      <c r="D68" s="199" t="s">
        <v>1101</v>
      </c>
      <c r="E68" s="200"/>
      <c r="F68" s="200"/>
      <c r="G68" s="200"/>
      <c r="H68" s="200"/>
      <c r="I68" s="201"/>
      <c r="J68" s="202">
        <f>J149</f>
        <v>0</v>
      </c>
      <c r="K68" s="203"/>
    </row>
    <row r="69" s="9" customFormat="1" ht="14.88" customHeight="1">
      <c r="B69" s="197"/>
      <c r="C69" s="198"/>
      <c r="D69" s="199" t="s">
        <v>1102</v>
      </c>
      <c r="E69" s="200"/>
      <c r="F69" s="200"/>
      <c r="G69" s="200"/>
      <c r="H69" s="200"/>
      <c r="I69" s="201"/>
      <c r="J69" s="202">
        <f>J155</f>
        <v>0</v>
      </c>
      <c r="K69" s="203"/>
    </row>
    <row r="70" s="9" customFormat="1" ht="14.88" customHeight="1">
      <c r="B70" s="197"/>
      <c r="C70" s="198"/>
      <c r="D70" s="199" t="s">
        <v>1103</v>
      </c>
      <c r="E70" s="200"/>
      <c r="F70" s="200"/>
      <c r="G70" s="200"/>
      <c r="H70" s="200"/>
      <c r="I70" s="201"/>
      <c r="J70" s="202">
        <f>J161</f>
        <v>0</v>
      </c>
      <c r="K70" s="203"/>
    </row>
    <row r="71" s="9" customFormat="1" ht="14.88" customHeight="1">
      <c r="B71" s="197"/>
      <c r="C71" s="198"/>
      <c r="D71" s="199" t="s">
        <v>1096</v>
      </c>
      <c r="E71" s="200"/>
      <c r="F71" s="200"/>
      <c r="G71" s="200"/>
      <c r="H71" s="200"/>
      <c r="I71" s="201"/>
      <c r="J71" s="202">
        <f>J165</f>
        <v>0</v>
      </c>
      <c r="K71" s="203"/>
    </row>
    <row r="72" s="9" customFormat="1" ht="14.88" customHeight="1">
      <c r="B72" s="197"/>
      <c r="C72" s="198"/>
      <c r="D72" s="199" t="s">
        <v>1097</v>
      </c>
      <c r="E72" s="200"/>
      <c r="F72" s="200"/>
      <c r="G72" s="200"/>
      <c r="H72" s="200"/>
      <c r="I72" s="201"/>
      <c r="J72" s="202">
        <f>J172</f>
        <v>0</v>
      </c>
      <c r="K72" s="203"/>
    </row>
    <row r="73" s="9" customFormat="1" ht="14.88" customHeight="1">
      <c r="B73" s="197"/>
      <c r="C73" s="198"/>
      <c r="D73" s="199" t="s">
        <v>1098</v>
      </c>
      <c r="E73" s="200"/>
      <c r="F73" s="200"/>
      <c r="G73" s="200"/>
      <c r="H73" s="200"/>
      <c r="I73" s="201"/>
      <c r="J73" s="202">
        <f>J177</f>
        <v>0</v>
      </c>
      <c r="K73" s="203"/>
    </row>
    <row r="74" s="9" customFormat="1" ht="14.88" customHeight="1">
      <c r="B74" s="197"/>
      <c r="C74" s="198"/>
      <c r="D74" s="199" t="s">
        <v>1099</v>
      </c>
      <c r="E74" s="200"/>
      <c r="F74" s="200"/>
      <c r="G74" s="200"/>
      <c r="H74" s="200"/>
      <c r="I74" s="201"/>
      <c r="J74" s="202">
        <f>J184</f>
        <v>0</v>
      </c>
      <c r="K74" s="203"/>
    </row>
    <row r="75" s="9" customFormat="1" ht="14.88" customHeight="1">
      <c r="B75" s="197"/>
      <c r="C75" s="198"/>
      <c r="D75" s="199" t="s">
        <v>1100</v>
      </c>
      <c r="E75" s="200"/>
      <c r="F75" s="200"/>
      <c r="G75" s="200"/>
      <c r="H75" s="200"/>
      <c r="I75" s="201"/>
      <c r="J75" s="202">
        <f>J197</f>
        <v>0</v>
      </c>
      <c r="K75" s="203"/>
    </row>
    <row r="76" s="9" customFormat="1" ht="14.88" customHeight="1">
      <c r="B76" s="197"/>
      <c r="C76" s="198"/>
      <c r="D76" s="199" t="s">
        <v>1104</v>
      </c>
      <c r="E76" s="200"/>
      <c r="F76" s="200"/>
      <c r="G76" s="200"/>
      <c r="H76" s="200"/>
      <c r="I76" s="201"/>
      <c r="J76" s="202">
        <f>J201</f>
        <v>0</v>
      </c>
      <c r="K76" s="203"/>
    </row>
    <row r="77" s="9" customFormat="1" ht="14.88" customHeight="1">
      <c r="B77" s="197"/>
      <c r="C77" s="198"/>
      <c r="D77" s="199" t="s">
        <v>1102</v>
      </c>
      <c r="E77" s="200"/>
      <c r="F77" s="200"/>
      <c r="G77" s="200"/>
      <c r="H77" s="200"/>
      <c r="I77" s="201"/>
      <c r="J77" s="202">
        <f>J207</f>
        <v>0</v>
      </c>
      <c r="K77" s="203"/>
    </row>
    <row r="78" s="9" customFormat="1" ht="14.88" customHeight="1">
      <c r="B78" s="197"/>
      <c r="C78" s="198"/>
      <c r="D78" s="199" t="s">
        <v>1103</v>
      </c>
      <c r="E78" s="200"/>
      <c r="F78" s="200"/>
      <c r="G78" s="200"/>
      <c r="H78" s="200"/>
      <c r="I78" s="201"/>
      <c r="J78" s="202">
        <f>J213</f>
        <v>0</v>
      </c>
      <c r="K78" s="203"/>
    </row>
    <row r="79" s="1" customFormat="1" ht="21.84" customHeight="1">
      <c r="B79" s="47"/>
      <c r="C79" s="48"/>
      <c r="D79" s="48"/>
      <c r="E79" s="48"/>
      <c r="F79" s="48"/>
      <c r="G79" s="48"/>
      <c r="H79" s="48"/>
      <c r="I79" s="157"/>
      <c r="J79" s="48"/>
      <c r="K79" s="52"/>
    </row>
    <row r="80" s="1" customFormat="1" ht="6.96" customHeight="1">
      <c r="B80" s="68"/>
      <c r="C80" s="69"/>
      <c r="D80" s="69"/>
      <c r="E80" s="69"/>
      <c r="F80" s="69"/>
      <c r="G80" s="69"/>
      <c r="H80" s="69"/>
      <c r="I80" s="179"/>
      <c r="J80" s="69"/>
      <c r="K80" s="70"/>
    </row>
    <row r="84" s="1" customFormat="1" ht="6.96" customHeight="1">
      <c r="B84" s="71"/>
      <c r="C84" s="72"/>
      <c r="D84" s="72"/>
      <c r="E84" s="72"/>
      <c r="F84" s="72"/>
      <c r="G84" s="72"/>
      <c r="H84" s="72"/>
      <c r="I84" s="182"/>
      <c r="J84" s="72"/>
      <c r="K84" s="72"/>
      <c r="L84" s="73"/>
    </row>
    <row r="85" s="1" customFormat="1" ht="36.96" customHeight="1">
      <c r="B85" s="47"/>
      <c r="C85" s="74" t="s">
        <v>117</v>
      </c>
      <c r="D85" s="75"/>
      <c r="E85" s="75"/>
      <c r="F85" s="75"/>
      <c r="G85" s="75"/>
      <c r="H85" s="75"/>
      <c r="I85" s="204"/>
      <c r="J85" s="75"/>
      <c r="K85" s="75"/>
      <c r="L85" s="73"/>
    </row>
    <row r="86" s="1" customFormat="1" ht="6.96" customHeight="1">
      <c r="B86" s="47"/>
      <c r="C86" s="75"/>
      <c r="D86" s="75"/>
      <c r="E86" s="75"/>
      <c r="F86" s="75"/>
      <c r="G86" s="75"/>
      <c r="H86" s="75"/>
      <c r="I86" s="204"/>
      <c r="J86" s="75"/>
      <c r="K86" s="75"/>
      <c r="L86" s="73"/>
    </row>
    <row r="87" s="1" customFormat="1" ht="14.4" customHeight="1">
      <c r="B87" s="47"/>
      <c r="C87" s="77" t="s">
        <v>18</v>
      </c>
      <c r="D87" s="75"/>
      <c r="E87" s="75"/>
      <c r="F87" s="75"/>
      <c r="G87" s="75"/>
      <c r="H87" s="75"/>
      <c r="I87" s="204"/>
      <c r="J87" s="75"/>
      <c r="K87" s="75"/>
      <c r="L87" s="73"/>
    </row>
    <row r="88" s="1" customFormat="1" ht="16.5" customHeight="1">
      <c r="B88" s="47"/>
      <c r="C88" s="75"/>
      <c r="D88" s="75"/>
      <c r="E88" s="205" t="str">
        <f>E7</f>
        <v>Stavební úpravy objektu U dráhy 11, 318 00 Plzeň</v>
      </c>
      <c r="F88" s="77"/>
      <c r="G88" s="77"/>
      <c r="H88" s="77"/>
      <c r="I88" s="204"/>
      <c r="J88" s="75"/>
      <c r="K88" s="75"/>
      <c r="L88" s="73"/>
    </row>
    <row r="89">
      <c r="B89" s="28"/>
      <c r="C89" s="77" t="s">
        <v>105</v>
      </c>
      <c r="D89" s="250"/>
      <c r="E89" s="250"/>
      <c r="F89" s="250"/>
      <c r="G89" s="250"/>
      <c r="H89" s="250"/>
      <c r="I89" s="149"/>
      <c r="J89" s="250"/>
      <c r="K89" s="250"/>
      <c r="L89" s="251"/>
    </row>
    <row r="90" s="1" customFormat="1" ht="16.5" customHeight="1">
      <c r="B90" s="47"/>
      <c r="C90" s="75"/>
      <c r="D90" s="75"/>
      <c r="E90" s="205" t="s">
        <v>165</v>
      </c>
      <c r="F90" s="75"/>
      <c r="G90" s="75"/>
      <c r="H90" s="75"/>
      <c r="I90" s="204"/>
      <c r="J90" s="75"/>
      <c r="K90" s="75"/>
      <c r="L90" s="73"/>
    </row>
    <row r="91" s="1" customFormat="1" ht="14.4" customHeight="1">
      <c r="B91" s="47"/>
      <c r="C91" s="77" t="s">
        <v>166</v>
      </c>
      <c r="D91" s="75"/>
      <c r="E91" s="75"/>
      <c r="F91" s="75"/>
      <c r="G91" s="75"/>
      <c r="H91" s="75"/>
      <c r="I91" s="204"/>
      <c r="J91" s="75"/>
      <c r="K91" s="75"/>
      <c r="L91" s="73"/>
    </row>
    <row r="92" s="1" customFormat="1" ht="17.25" customHeight="1">
      <c r="B92" s="47"/>
      <c r="C92" s="75"/>
      <c r="D92" s="75"/>
      <c r="E92" s="83" t="str">
        <f>E11</f>
        <v>02.2 - Elektroinstalace</v>
      </c>
      <c r="F92" s="75"/>
      <c r="G92" s="75"/>
      <c r="H92" s="75"/>
      <c r="I92" s="204"/>
      <c r="J92" s="75"/>
      <c r="K92" s="75"/>
      <c r="L92" s="73"/>
    </row>
    <row r="93" s="1" customFormat="1" ht="6.96" customHeight="1">
      <c r="B93" s="47"/>
      <c r="C93" s="75"/>
      <c r="D93" s="75"/>
      <c r="E93" s="75"/>
      <c r="F93" s="75"/>
      <c r="G93" s="75"/>
      <c r="H93" s="75"/>
      <c r="I93" s="204"/>
      <c r="J93" s="75"/>
      <c r="K93" s="75"/>
      <c r="L93" s="73"/>
    </row>
    <row r="94" s="1" customFormat="1" ht="18" customHeight="1">
      <c r="B94" s="47"/>
      <c r="C94" s="77" t="s">
        <v>24</v>
      </c>
      <c r="D94" s="75"/>
      <c r="E94" s="75"/>
      <c r="F94" s="206" t="str">
        <f>F14</f>
        <v>Plzeň</v>
      </c>
      <c r="G94" s="75"/>
      <c r="H94" s="75"/>
      <c r="I94" s="207" t="s">
        <v>26</v>
      </c>
      <c r="J94" s="86" t="str">
        <f>IF(J14="","",J14)</f>
        <v>18. 7. 2018</v>
      </c>
      <c r="K94" s="75"/>
      <c r="L94" s="73"/>
    </row>
    <row r="95" s="1" customFormat="1" ht="6.96" customHeight="1">
      <c r="B95" s="47"/>
      <c r="C95" s="75"/>
      <c r="D95" s="75"/>
      <c r="E95" s="75"/>
      <c r="F95" s="75"/>
      <c r="G95" s="75"/>
      <c r="H95" s="75"/>
      <c r="I95" s="204"/>
      <c r="J95" s="75"/>
      <c r="K95" s="75"/>
      <c r="L95" s="73"/>
    </row>
    <row r="96" s="1" customFormat="1">
      <c r="B96" s="47"/>
      <c r="C96" s="77" t="s">
        <v>32</v>
      </c>
      <c r="D96" s="75"/>
      <c r="E96" s="75"/>
      <c r="F96" s="206" t="str">
        <f>E17</f>
        <v>Hvězdárna v Rokycanech a Plzni, p.o.</v>
      </c>
      <c r="G96" s="75"/>
      <c r="H96" s="75"/>
      <c r="I96" s="207" t="s">
        <v>39</v>
      </c>
      <c r="J96" s="206" t="str">
        <f>E23</f>
        <v>Ing. Martin Volf</v>
      </c>
      <c r="K96" s="75"/>
      <c r="L96" s="73"/>
    </row>
    <row r="97" s="1" customFormat="1" ht="14.4" customHeight="1">
      <c r="B97" s="47"/>
      <c r="C97" s="77" t="s">
        <v>37</v>
      </c>
      <c r="D97" s="75"/>
      <c r="E97" s="75"/>
      <c r="F97" s="206" t="str">
        <f>IF(E20="","",E20)</f>
        <v/>
      </c>
      <c r="G97" s="75"/>
      <c r="H97" s="75"/>
      <c r="I97" s="204"/>
      <c r="J97" s="75"/>
      <c r="K97" s="75"/>
      <c r="L97" s="73"/>
    </row>
    <row r="98" s="1" customFormat="1" ht="10.32" customHeight="1">
      <c r="B98" s="47"/>
      <c r="C98" s="75"/>
      <c r="D98" s="75"/>
      <c r="E98" s="75"/>
      <c r="F98" s="75"/>
      <c r="G98" s="75"/>
      <c r="H98" s="75"/>
      <c r="I98" s="204"/>
      <c r="J98" s="75"/>
      <c r="K98" s="75"/>
      <c r="L98" s="73"/>
    </row>
    <row r="99" s="10" customFormat="1" ht="29.28" customHeight="1">
      <c r="B99" s="208"/>
      <c r="C99" s="209" t="s">
        <v>118</v>
      </c>
      <c r="D99" s="210" t="s">
        <v>63</v>
      </c>
      <c r="E99" s="210" t="s">
        <v>59</v>
      </c>
      <c r="F99" s="210" t="s">
        <v>119</v>
      </c>
      <c r="G99" s="210" t="s">
        <v>120</v>
      </c>
      <c r="H99" s="210" t="s">
        <v>121</v>
      </c>
      <c r="I99" s="211" t="s">
        <v>122</v>
      </c>
      <c r="J99" s="210" t="s">
        <v>109</v>
      </c>
      <c r="K99" s="212" t="s">
        <v>123</v>
      </c>
      <c r="L99" s="213"/>
      <c r="M99" s="103" t="s">
        <v>124</v>
      </c>
      <c r="N99" s="104" t="s">
        <v>48</v>
      </c>
      <c r="O99" s="104" t="s">
        <v>125</v>
      </c>
      <c r="P99" s="104" t="s">
        <v>126</v>
      </c>
      <c r="Q99" s="104" t="s">
        <v>127</v>
      </c>
      <c r="R99" s="104" t="s">
        <v>128</v>
      </c>
      <c r="S99" s="104" t="s">
        <v>129</v>
      </c>
      <c r="T99" s="105" t="s">
        <v>130</v>
      </c>
    </row>
    <row r="100" s="1" customFormat="1" ht="29.28" customHeight="1">
      <c r="B100" s="47"/>
      <c r="C100" s="109" t="s">
        <v>110</v>
      </c>
      <c r="D100" s="75"/>
      <c r="E100" s="75"/>
      <c r="F100" s="75"/>
      <c r="G100" s="75"/>
      <c r="H100" s="75"/>
      <c r="I100" s="204"/>
      <c r="J100" s="214">
        <f>BK100</f>
        <v>0</v>
      </c>
      <c r="K100" s="75"/>
      <c r="L100" s="73"/>
      <c r="M100" s="106"/>
      <c r="N100" s="107"/>
      <c r="O100" s="107"/>
      <c r="P100" s="215">
        <f>P101</f>
        <v>0</v>
      </c>
      <c r="Q100" s="107"/>
      <c r="R100" s="215">
        <f>R101</f>
        <v>0</v>
      </c>
      <c r="S100" s="107"/>
      <c r="T100" s="216">
        <f>T101</f>
        <v>0</v>
      </c>
      <c r="AT100" s="24" t="s">
        <v>77</v>
      </c>
      <c r="AU100" s="24" t="s">
        <v>111</v>
      </c>
      <c r="BK100" s="217">
        <f>BK101</f>
        <v>0</v>
      </c>
    </row>
    <row r="101" s="11" customFormat="1" ht="37.44001" customHeight="1">
      <c r="B101" s="218"/>
      <c r="C101" s="219"/>
      <c r="D101" s="220" t="s">
        <v>77</v>
      </c>
      <c r="E101" s="221" t="s">
        <v>429</v>
      </c>
      <c r="F101" s="221" t="s">
        <v>430</v>
      </c>
      <c r="G101" s="219"/>
      <c r="H101" s="219"/>
      <c r="I101" s="222"/>
      <c r="J101" s="223">
        <f>BK101</f>
        <v>0</v>
      </c>
      <c r="K101" s="219"/>
      <c r="L101" s="224"/>
      <c r="M101" s="225"/>
      <c r="N101" s="226"/>
      <c r="O101" s="226"/>
      <c r="P101" s="227">
        <f>P102</f>
        <v>0</v>
      </c>
      <c r="Q101" s="226"/>
      <c r="R101" s="227">
        <f>R102</f>
        <v>0</v>
      </c>
      <c r="S101" s="226"/>
      <c r="T101" s="228">
        <f>T102</f>
        <v>0</v>
      </c>
      <c r="AR101" s="229" t="s">
        <v>88</v>
      </c>
      <c r="AT101" s="230" t="s">
        <v>77</v>
      </c>
      <c r="AU101" s="230" t="s">
        <v>78</v>
      </c>
      <c r="AY101" s="229" t="s">
        <v>133</v>
      </c>
      <c r="BK101" s="231">
        <f>BK102</f>
        <v>0</v>
      </c>
    </row>
    <row r="102" s="11" customFormat="1" ht="19.92" customHeight="1">
      <c r="B102" s="218"/>
      <c r="C102" s="219"/>
      <c r="D102" s="220" t="s">
        <v>77</v>
      </c>
      <c r="E102" s="232" t="s">
        <v>1105</v>
      </c>
      <c r="F102" s="232" t="s">
        <v>1106</v>
      </c>
      <c r="G102" s="219"/>
      <c r="H102" s="219"/>
      <c r="I102" s="222"/>
      <c r="J102" s="233">
        <f>BK102</f>
        <v>0</v>
      </c>
      <c r="K102" s="219"/>
      <c r="L102" s="224"/>
      <c r="M102" s="225"/>
      <c r="N102" s="226"/>
      <c r="O102" s="226"/>
      <c r="P102" s="227">
        <f>P103+P119+P124+P131+P144+P149+P155+P161+P165+P172+P177+P184+P197+P201+P207+P213</f>
        <v>0</v>
      </c>
      <c r="Q102" s="226"/>
      <c r="R102" s="227">
        <f>R103+R119+R124+R131+R144+R149+R155+R161+R165+R172+R177+R184+R197+R201+R207+R213</f>
        <v>0</v>
      </c>
      <c r="S102" s="226"/>
      <c r="T102" s="228">
        <f>T103+T119+T124+T131+T144+T149+T155+T161+T165+T172+T177+T184+T197+T201+T207+T213</f>
        <v>0</v>
      </c>
      <c r="AR102" s="229" t="s">
        <v>88</v>
      </c>
      <c r="AT102" s="230" t="s">
        <v>77</v>
      </c>
      <c r="AU102" s="230" t="s">
        <v>86</v>
      </c>
      <c r="AY102" s="229" t="s">
        <v>133</v>
      </c>
      <c r="BK102" s="231">
        <f>BK103+BK119+BK124+BK131+BK144+BK149+BK155+BK161+BK165+BK172+BK177+BK184+BK197+BK201+BK207+BK213</f>
        <v>0</v>
      </c>
    </row>
    <row r="103" s="11" customFormat="1" ht="14.88" customHeight="1">
      <c r="B103" s="218"/>
      <c r="C103" s="219"/>
      <c r="D103" s="220" t="s">
        <v>77</v>
      </c>
      <c r="E103" s="232" t="s">
        <v>1107</v>
      </c>
      <c r="F103" s="232" t="s">
        <v>1107</v>
      </c>
      <c r="G103" s="219"/>
      <c r="H103" s="219"/>
      <c r="I103" s="222"/>
      <c r="J103" s="233">
        <f>BK103</f>
        <v>0</v>
      </c>
      <c r="K103" s="219"/>
      <c r="L103" s="224"/>
      <c r="M103" s="225"/>
      <c r="N103" s="226"/>
      <c r="O103" s="226"/>
      <c r="P103" s="227">
        <f>SUM(P104:P118)</f>
        <v>0</v>
      </c>
      <c r="Q103" s="226"/>
      <c r="R103" s="227">
        <f>SUM(R104:R118)</f>
        <v>0</v>
      </c>
      <c r="S103" s="226"/>
      <c r="T103" s="228">
        <f>SUM(T104:T118)</f>
        <v>0</v>
      </c>
      <c r="AR103" s="229" t="s">
        <v>88</v>
      </c>
      <c r="AT103" s="230" t="s">
        <v>77</v>
      </c>
      <c r="AU103" s="230" t="s">
        <v>88</v>
      </c>
      <c r="AY103" s="229" t="s">
        <v>133</v>
      </c>
      <c r="BK103" s="231">
        <f>SUM(BK104:BK118)</f>
        <v>0</v>
      </c>
    </row>
    <row r="104" s="1" customFormat="1" ht="16.5" customHeight="1">
      <c r="B104" s="47"/>
      <c r="C104" s="288" t="s">
        <v>86</v>
      </c>
      <c r="D104" s="288" t="s">
        <v>250</v>
      </c>
      <c r="E104" s="289" t="s">
        <v>1108</v>
      </c>
      <c r="F104" s="290" t="s">
        <v>1109</v>
      </c>
      <c r="G104" s="291" t="s">
        <v>809</v>
      </c>
      <c r="H104" s="292">
        <v>2</v>
      </c>
      <c r="I104" s="293"/>
      <c r="J104" s="294">
        <f>ROUND(I104*H104,2)</f>
        <v>0</v>
      </c>
      <c r="K104" s="290" t="s">
        <v>34</v>
      </c>
      <c r="L104" s="295"/>
      <c r="M104" s="296" t="s">
        <v>34</v>
      </c>
      <c r="N104" s="297" t="s">
        <v>49</v>
      </c>
      <c r="O104" s="48"/>
      <c r="P104" s="243">
        <f>O104*H104</f>
        <v>0</v>
      </c>
      <c r="Q104" s="243">
        <v>0</v>
      </c>
      <c r="R104" s="243">
        <f>Q104*H104</f>
        <v>0</v>
      </c>
      <c r="S104" s="243">
        <v>0</v>
      </c>
      <c r="T104" s="244">
        <f>S104*H104</f>
        <v>0</v>
      </c>
      <c r="AR104" s="24" t="s">
        <v>412</v>
      </c>
      <c r="AT104" s="24" t="s">
        <v>250</v>
      </c>
      <c r="AU104" s="24" t="s">
        <v>147</v>
      </c>
      <c r="AY104" s="24" t="s">
        <v>133</v>
      </c>
      <c r="BE104" s="245">
        <f>IF(N104="základní",J104,0)</f>
        <v>0</v>
      </c>
      <c r="BF104" s="245">
        <f>IF(N104="snížená",J104,0)</f>
        <v>0</v>
      </c>
      <c r="BG104" s="245">
        <f>IF(N104="zákl. přenesená",J104,0)</f>
        <v>0</v>
      </c>
      <c r="BH104" s="245">
        <f>IF(N104="sníž. přenesená",J104,0)</f>
        <v>0</v>
      </c>
      <c r="BI104" s="245">
        <f>IF(N104="nulová",J104,0)</f>
        <v>0</v>
      </c>
      <c r="BJ104" s="24" t="s">
        <v>86</v>
      </c>
      <c r="BK104" s="245">
        <f>ROUND(I104*H104,2)</f>
        <v>0</v>
      </c>
      <c r="BL104" s="24" t="s">
        <v>308</v>
      </c>
      <c r="BM104" s="24" t="s">
        <v>88</v>
      </c>
    </row>
    <row r="105" s="1" customFormat="1" ht="16.5" customHeight="1">
      <c r="B105" s="47"/>
      <c r="C105" s="288" t="s">
        <v>88</v>
      </c>
      <c r="D105" s="288" t="s">
        <v>250</v>
      </c>
      <c r="E105" s="289" t="s">
        <v>1110</v>
      </c>
      <c r="F105" s="290" t="s">
        <v>1111</v>
      </c>
      <c r="G105" s="291" t="s">
        <v>809</v>
      </c>
      <c r="H105" s="292">
        <v>2</v>
      </c>
      <c r="I105" s="293"/>
      <c r="J105" s="294">
        <f>ROUND(I105*H105,2)</f>
        <v>0</v>
      </c>
      <c r="K105" s="290" t="s">
        <v>34</v>
      </c>
      <c r="L105" s="295"/>
      <c r="M105" s="296" t="s">
        <v>34</v>
      </c>
      <c r="N105" s="297" t="s">
        <v>49</v>
      </c>
      <c r="O105" s="48"/>
      <c r="P105" s="243">
        <f>O105*H105</f>
        <v>0</v>
      </c>
      <c r="Q105" s="243">
        <v>0</v>
      </c>
      <c r="R105" s="243">
        <f>Q105*H105</f>
        <v>0</v>
      </c>
      <c r="S105" s="243">
        <v>0</v>
      </c>
      <c r="T105" s="244">
        <f>S105*H105</f>
        <v>0</v>
      </c>
      <c r="AR105" s="24" t="s">
        <v>412</v>
      </c>
      <c r="AT105" s="24" t="s">
        <v>250</v>
      </c>
      <c r="AU105" s="24" t="s">
        <v>147</v>
      </c>
      <c r="AY105" s="24" t="s">
        <v>133</v>
      </c>
      <c r="BE105" s="245">
        <f>IF(N105="základní",J105,0)</f>
        <v>0</v>
      </c>
      <c r="BF105" s="245">
        <f>IF(N105="snížená",J105,0)</f>
        <v>0</v>
      </c>
      <c r="BG105" s="245">
        <f>IF(N105="zákl. přenesená",J105,0)</f>
        <v>0</v>
      </c>
      <c r="BH105" s="245">
        <f>IF(N105="sníž. přenesená",J105,0)</f>
        <v>0</v>
      </c>
      <c r="BI105" s="245">
        <f>IF(N105="nulová",J105,0)</f>
        <v>0</v>
      </c>
      <c r="BJ105" s="24" t="s">
        <v>86</v>
      </c>
      <c r="BK105" s="245">
        <f>ROUND(I105*H105,2)</f>
        <v>0</v>
      </c>
      <c r="BL105" s="24" t="s">
        <v>308</v>
      </c>
      <c r="BM105" s="24" t="s">
        <v>152</v>
      </c>
    </row>
    <row r="106" s="1" customFormat="1" ht="16.5" customHeight="1">
      <c r="B106" s="47"/>
      <c r="C106" s="288" t="s">
        <v>147</v>
      </c>
      <c r="D106" s="288" t="s">
        <v>250</v>
      </c>
      <c r="E106" s="289" t="s">
        <v>1112</v>
      </c>
      <c r="F106" s="290" t="s">
        <v>1113</v>
      </c>
      <c r="G106" s="291" t="s">
        <v>809</v>
      </c>
      <c r="H106" s="292">
        <v>2</v>
      </c>
      <c r="I106" s="293"/>
      <c r="J106" s="294">
        <f>ROUND(I106*H106,2)</f>
        <v>0</v>
      </c>
      <c r="K106" s="290" t="s">
        <v>34</v>
      </c>
      <c r="L106" s="295"/>
      <c r="M106" s="296" t="s">
        <v>34</v>
      </c>
      <c r="N106" s="297" t="s">
        <v>49</v>
      </c>
      <c r="O106" s="48"/>
      <c r="P106" s="243">
        <f>O106*H106</f>
        <v>0</v>
      </c>
      <c r="Q106" s="243">
        <v>0</v>
      </c>
      <c r="R106" s="243">
        <f>Q106*H106</f>
        <v>0</v>
      </c>
      <c r="S106" s="243">
        <v>0</v>
      </c>
      <c r="T106" s="244">
        <f>S106*H106</f>
        <v>0</v>
      </c>
      <c r="AR106" s="24" t="s">
        <v>412</v>
      </c>
      <c r="AT106" s="24" t="s">
        <v>250</v>
      </c>
      <c r="AU106" s="24" t="s">
        <v>147</v>
      </c>
      <c r="AY106" s="24" t="s">
        <v>133</v>
      </c>
      <c r="BE106" s="245">
        <f>IF(N106="základní",J106,0)</f>
        <v>0</v>
      </c>
      <c r="BF106" s="245">
        <f>IF(N106="snížená",J106,0)</f>
        <v>0</v>
      </c>
      <c r="BG106" s="245">
        <f>IF(N106="zákl. přenesená",J106,0)</f>
        <v>0</v>
      </c>
      <c r="BH106" s="245">
        <f>IF(N106="sníž. přenesená",J106,0)</f>
        <v>0</v>
      </c>
      <c r="BI106" s="245">
        <f>IF(N106="nulová",J106,0)</f>
        <v>0</v>
      </c>
      <c r="BJ106" s="24" t="s">
        <v>86</v>
      </c>
      <c r="BK106" s="245">
        <f>ROUND(I106*H106,2)</f>
        <v>0</v>
      </c>
      <c r="BL106" s="24" t="s">
        <v>308</v>
      </c>
      <c r="BM106" s="24" t="s">
        <v>161</v>
      </c>
    </row>
    <row r="107" s="1" customFormat="1" ht="16.5" customHeight="1">
      <c r="B107" s="47"/>
      <c r="C107" s="288" t="s">
        <v>152</v>
      </c>
      <c r="D107" s="288" t="s">
        <v>250</v>
      </c>
      <c r="E107" s="289" t="s">
        <v>1114</v>
      </c>
      <c r="F107" s="290" t="s">
        <v>1115</v>
      </c>
      <c r="G107" s="291" t="s">
        <v>809</v>
      </c>
      <c r="H107" s="292">
        <v>2</v>
      </c>
      <c r="I107" s="293"/>
      <c r="J107" s="294">
        <f>ROUND(I107*H107,2)</f>
        <v>0</v>
      </c>
      <c r="K107" s="290" t="s">
        <v>34</v>
      </c>
      <c r="L107" s="295"/>
      <c r="M107" s="296" t="s">
        <v>34</v>
      </c>
      <c r="N107" s="297" t="s">
        <v>49</v>
      </c>
      <c r="O107" s="48"/>
      <c r="P107" s="243">
        <f>O107*H107</f>
        <v>0</v>
      </c>
      <c r="Q107" s="243">
        <v>0</v>
      </c>
      <c r="R107" s="243">
        <f>Q107*H107</f>
        <v>0</v>
      </c>
      <c r="S107" s="243">
        <v>0</v>
      </c>
      <c r="T107" s="244">
        <f>S107*H107</f>
        <v>0</v>
      </c>
      <c r="AR107" s="24" t="s">
        <v>412</v>
      </c>
      <c r="AT107" s="24" t="s">
        <v>250</v>
      </c>
      <c r="AU107" s="24" t="s">
        <v>147</v>
      </c>
      <c r="AY107" s="24" t="s">
        <v>133</v>
      </c>
      <c r="BE107" s="245">
        <f>IF(N107="základní",J107,0)</f>
        <v>0</v>
      </c>
      <c r="BF107" s="245">
        <f>IF(N107="snížená",J107,0)</f>
        <v>0</v>
      </c>
      <c r="BG107" s="245">
        <f>IF(N107="zákl. přenesená",J107,0)</f>
        <v>0</v>
      </c>
      <c r="BH107" s="245">
        <f>IF(N107="sníž. přenesená",J107,0)</f>
        <v>0</v>
      </c>
      <c r="BI107" s="245">
        <f>IF(N107="nulová",J107,0)</f>
        <v>0</v>
      </c>
      <c r="BJ107" s="24" t="s">
        <v>86</v>
      </c>
      <c r="BK107" s="245">
        <f>ROUND(I107*H107,2)</f>
        <v>0</v>
      </c>
      <c r="BL107" s="24" t="s">
        <v>308</v>
      </c>
      <c r="BM107" s="24" t="s">
        <v>253</v>
      </c>
    </row>
    <row r="108" s="1" customFormat="1" ht="16.5" customHeight="1">
      <c r="B108" s="47"/>
      <c r="C108" s="288" t="s">
        <v>132</v>
      </c>
      <c r="D108" s="288" t="s">
        <v>250</v>
      </c>
      <c r="E108" s="289" t="s">
        <v>1116</v>
      </c>
      <c r="F108" s="290" t="s">
        <v>1111</v>
      </c>
      <c r="G108" s="291" t="s">
        <v>809</v>
      </c>
      <c r="H108" s="292">
        <v>2</v>
      </c>
      <c r="I108" s="293"/>
      <c r="J108" s="294">
        <f>ROUND(I108*H108,2)</f>
        <v>0</v>
      </c>
      <c r="K108" s="290" t="s">
        <v>34</v>
      </c>
      <c r="L108" s="295"/>
      <c r="M108" s="296" t="s">
        <v>34</v>
      </c>
      <c r="N108" s="297" t="s">
        <v>49</v>
      </c>
      <c r="O108" s="48"/>
      <c r="P108" s="243">
        <f>O108*H108</f>
        <v>0</v>
      </c>
      <c r="Q108" s="243">
        <v>0</v>
      </c>
      <c r="R108" s="243">
        <f>Q108*H108</f>
        <v>0</v>
      </c>
      <c r="S108" s="243">
        <v>0</v>
      </c>
      <c r="T108" s="244">
        <f>S108*H108</f>
        <v>0</v>
      </c>
      <c r="AR108" s="24" t="s">
        <v>412</v>
      </c>
      <c r="AT108" s="24" t="s">
        <v>250</v>
      </c>
      <c r="AU108" s="24" t="s">
        <v>147</v>
      </c>
      <c r="AY108" s="24" t="s">
        <v>133</v>
      </c>
      <c r="BE108" s="245">
        <f>IF(N108="základní",J108,0)</f>
        <v>0</v>
      </c>
      <c r="BF108" s="245">
        <f>IF(N108="snížená",J108,0)</f>
        <v>0</v>
      </c>
      <c r="BG108" s="245">
        <f>IF(N108="zákl. přenesená",J108,0)</f>
        <v>0</v>
      </c>
      <c r="BH108" s="245">
        <f>IF(N108="sníž. přenesená",J108,0)</f>
        <v>0</v>
      </c>
      <c r="BI108" s="245">
        <f>IF(N108="nulová",J108,0)</f>
        <v>0</v>
      </c>
      <c r="BJ108" s="24" t="s">
        <v>86</v>
      </c>
      <c r="BK108" s="245">
        <f>ROUND(I108*H108,2)</f>
        <v>0</v>
      </c>
      <c r="BL108" s="24" t="s">
        <v>308</v>
      </c>
      <c r="BM108" s="24" t="s">
        <v>267</v>
      </c>
    </row>
    <row r="109" s="1" customFormat="1" ht="16.5" customHeight="1">
      <c r="B109" s="47"/>
      <c r="C109" s="288" t="s">
        <v>161</v>
      </c>
      <c r="D109" s="288" t="s">
        <v>250</v>
      </c>
      <c r="E109" s="289" t="s">
        <v>1112</v>
      </c>
      <c r="F109" s="290" t="s">
        <v>1113</v>
      </c>
      <c r="G109" s="291" t="s">
        <v>809</v>
      </c>
      <c r="H109" s="292">
        <v>2</v>
      </c>
      <c r="I109" s="293"/>
      <c r="J109" s="294">
        <f>ROUND(I109*H109,2)</f>
        <v>0</v>
      </c>
      <c r="K109" s="290" t="s">
        <v>34</v>
      </c>
      <c r="L109" s="295"/>
      <c r="M109" s="296" t="s">
        <v>34</v>
      </c>
      <c r="N109" s="297" t="s">
        <v>49</v>
      </c>
      <c r="O109" s="48"/>
      <c r="P109" s="243">
        <f>O109*H109</f>
        <v>0</v>
      </c>
      <c r="Q109" s="243">
        <v>0</v>
      </c>
      <c r="R109" s="243">
        <f>Q109*H109</f>
        <v>0</v>
      </c>
      <c r="S109" s="243">
        <v>0</v>
      </c>
      <c r="T109" s="244">
        <f>S109*H109</f>
        <v>0</v>
      </c>
      <c r="AR109" s="24" t="s">
        <v>412</v>
      </c>
      <c r="AT109" s="24" t="s">
        <v>250</v>
      </c>
      <c r="AU109" s="24" t="s">
        <v>147</v>
      </c>
      <c r="AY109" s="24" t="s">
        <v>133</v>
      </c>
      <c r="BE109" s="245">
        <f>IF(N109="základní",J109,0)</f>
        <v>0</v>
      </c>
      <c r="BF109" s="245">
        <f>IF(N109="snížená",J109,0)</f>
        <v>0</v>
      </c>
      <c r="BG109" s="245">
        <f>IF(N109="zákl. přenesená",J109,0)</f>
        <v>0</v>
      </c>
      <c r="BH109" s="245">
        <f>IF(N109="sníž. přenesená",J109,0)</f>
        <v>0</v>
      </c>
      <c r="BI109" s="245">
        <f>IF(N109="nulová",J109,0)</f>
        <v>0</v>
      </c>
      <c r="BJ109" s="24" t="s">
        <v>86</v>
      </c>
      <c r="BK109" s="245">
        <f>ROUND(I109*H109,2)</f>
        <v>0</v>
      </c>
      <c r="BL109" s="24" t="s">
        <v>308</v>
      </c>
      <c r="BM109" s="24" t="s">
        <v>281</v>
      </c>
    </row>
    <row r="110" s="1" customFormat="1" ht="16.5" customHeight="1">
      <c r="B110" s="47"/>
      <c r="C110" s="288" t="s">
        <v>249</v>
      </c>
      <c r="D110" s="288" t="s">
        <v>250</v>
      </c>
      <c r="E110" s="289" t="s">
        <v>1117</v>
      </c>
      <c r="F110" s="290" t="s">
        <v>1118</v>
      </c>
      <c r="G110" s="291" t="s">
        <v>809</v>
      </c>
      <c r="H110" s="292">
        <v>1</v>
      </c>
      <c r="I110" s="293"/>
      <c r="J110" s="294">
        <f>ROUND(I110*H110,2)</f>
        <v>0</v>
      </c>
      <c r="K110" s="290" t="s">
        <v>34</v>
      </c>
      <c r="L110" s="295"/>
      <c r="M110" s="296" t="s">
        <v>34</v>
      </c>
      <c r="N110" s="297" t="s">
        <v>49</v>
      </c>
      <c r="O110" s="48"/>
      <c r="P110" s="243">
        <f>O110*H110</f>
        <v>0</v>
      </c>
      <c r="Q110" s="243">
        <v>0</v>
      </c>
      <c r="R110" s="243">
        <f>Q110*H110</f>
        <v>0</v>
      </c>
      <c r="S110" s="243">
        <v>0</v>
      </c>
      <c r="T110" s="244">
        <f>S110*H110</f>
        <v>0</v>
      </c>
      <c r="AR110" s="24" t="s">
        <v>412</v>
      </c>
      <c r="AT110" s="24" t="s">
        <v>250</v>
      </c>
      <c r="AU110" s="24" t="s">
        <v>147</v>
      </c>
      <c r="AY110" s="24" t="s">
        <v>133</v>
      </c>
      <c r="BE110" s="245">
        <f>IF(N110="základní",J110,0)</f>
        <v>0</v>
      </c>
      <c r="BF110" s="245">
        <f>IF(N110="snížená",J110,0)</f>
        <v>0</v>
      </c>
      <c r="BG110" s="245">
        <f>IF(N110="zákl. přenesená",J110,0)</f>
        <v>0</v>
      </c>
      <c r="BH110" s="245">
        <f>IF(N110="sníž. přenesená",J110,0)</f>
        <v>0</v>
      </c>
      <c r="BI110" s="245">
        <f>IF(N110="nulová",J110,0)</f>
        <v>0</v>
      </c>
      <c r="BJ110" s="24" t="s">
        <v>86</v>
      </c>
      <c r="BK110" s="245">
        <f>ROUND(I110*H110,2)</f>
        <v>0</v>
      </c>
      <c r="BL110" s="24" t="s">
        <v>308</v>
      </c>
      <c r="BM110" s="24" t="s">
        <v>296</v>
      </c>
    </row>
    <row r="111" s="1" customFormat="1" ht="16.5" customHeight="1">
      <c r="B111" s="47"/>
      <c r="C111" s="288" t="s">
        <v>253</v>
      </c>
      <c r="D111" s="288" t="s">
        <v>250</v>
      </c>
      <c r="E111" s="289" t="s">
        <v>1119</v>
      </c>
      <c r="F111" s="290" t="s">
        <v>1111</v>
      </c>
      <c r="G111" s="291" t="s">
        <v>809</v>
      </c>
      <c r="H111" s="292">
        <v>1</v>
      </c>
      <c r="I111" s="293"/>
      <c r="J111" s="294">
        <f>ROUND(I111*H111,2)</f>
        <v>0</v>
      </c>
      <c r="K111" s="290" t="s">
        <v>34</v>
      </c>
      <c r="L111" s="295"/>
      <c r="M111" s="296" t="s">
        <v>34</v>
      </c>
      <c r="N111" s="297" t="s">
        <v>49</v>
      </c>
      <c r="O111" s="48"/>
      <c r="P111" s="243">
        <f>O111*H111</f>
        <v>0</v>
      </c>
      <c r="Q111" s="243">
        <v>0</v>
      </c>
      <c r="R111" s="243">
        <f>Q111*H111</f>
        <v>0</v>
      </c>
      <c r="S111" s="243">
        <v>0</v>
      </c>
      <c r="T111" s="244">
        <f>S111*H111</f>
        <v>0</v>
      </c>
      <c r="AR111" s="24" t="s">
        <v>412</v>
      </c>
      <c r="AT111" s="24" t="s">
        <v>250</v>
      </c>
      <c r="AU111" s="24" t="s">
        <v>147</v>
      </c>
      <c r="AY111" s="24" t="s">
        <v>133</v>
      </c>
      <c r="BE111" s="245">
        <f>IF(N111="základní",J111,0)</f>
        <v>0</v>
      </c>
      <c r="BF111" s="245">
        <f>IF(N111="snížená",J111,0)</f>
        <v>0</v>
      </c>
      <c r="BG111" s="245">
        <f>IF(N111="zákl. přenesená",J111,0)</f>
        <v>0</v>
      </c>
      <c r="BH111" s="245">
        <f>IF(N111="sníž. přenesená",J111,0)</f>
        <v>0</v>
      </c>
      <c r="BI111" s="245">
        <f>IF(N111="nulová",J111,0)</f>
        <v>0</v>
      </c>
      <c r="BJ111" s="24" t="s">
        <v>86</v>
      </c>
      <c r="BK111" s="245">
        <f>ROUND(I111*H111,2)</f>
        <v>0</v>
      </c>
      <c r="BL111" s="24" t="s">
        <v>308</v>
      </c>
      <c r="BM111" s="24" t="s">
        <v>308</v>
      </c>
    </row>
    <row r="112" s="1" customFormat="1" ht="16.5" customHeight="1">
      <c r="B112" s="47"/>
      <c r="C112" s="288" t="s">
        <v>262</v>
      </c>
      <c r="D112" s="288" t="s">
        <v>250</v>
      </c>
      <c r="E112" s="289" t="s">
        <v>1112</v>
      </c>
      <c r="F112" s="290" t="s">
        <v>1113</v>
      </c>
      <c r="G112" s="291" t="s">
        <v>809</v>
      </c>
      <c r="H112" s="292">
        <v>1</v>
      </c>
      <c r="I112" s="293"/>
      <c r="J112" s="294">
        <f>ROUND(I112*H112,2)</f>
        <v>0</v>
      </c>
      <c r="K112" s="290" t="s">
        <v>34</v>
      </c>
      <c r="L112" s="295"/>
      <c r="M112" s="296" t="s">
        <v>34</v>
      </c>
      <c r="N112" s="297" t="s">
        <v>49</v>
      </c>
      <c r="O112" s="48"/>
      <c r="P112" s="243">
        <f>O112*H112</f>
        <v>0</v>
      </c>
      <c r="Q112" s="243">
        <v>0</v>
      </c>
      <c r="R112" s="243">
        <f>Q112*H112</f>
        <v>0</v>
      </c>
      <c r="S112" s="243">
        <v>0</v>
      </c>
      <c r="T112" s="244">
        <f>S112*H112</f>
        <v>0</v>
      </c>
      <c r="AR112" s="24" t="s">
        <v>412</v>
      </c>
      <c r="AT112" s="24" t="s">
        <v>250</v>
      </c>
      <c r="AU112" s="24" t="s">
        <v>147</v>
      </c>
      <c r="AY112" s="24" t="s">
        <v>133</v>
      </c>
      <c r="BE112" s="245">
        <f>IF(N112="základní",J112,0)</f>
        <v>0</v>
      </c>
      <c r="BF112" s="245">
        <f>IF(N112="snížená",J112,0)</f>
        <v>0</v>
      </c>
      <c r="BG112" s="245">
        <f>IF(N112="zákl. přenesená",J112,0)</f>
        <v>0</v>
      </c>
      <c r="BH112" s="245">
        <f>IF(N112="sníž. přenesená",J112,0)</f>
        <v>0</v>
      </c>
      <c r="BI112" s="245">
        <f>IF(N112="nulová",J112,0)</f>
        <v>0</v>
      </c>
      <c r="BJ112" s="24" t="s">
        <v>86</v>
      </c>
      <c r="BK112" s="245">
        <f>ROUND(I112*H112,2)</f>
        <v>0</v>
      </c>
      <c r="BL112" s="24" t="s">
        <v>308</v>
      </c>
      <c r="BM112" s="24" t="s">
        <v>320</v>
      </c>
    </row>
    <row r="113" s="1" customFormat="1" ht="16.5" customHeight="1">
      <c r="B113" s="47"/>
      <c r="C113" s="288" t="s">
        <v>267</v>
      </c>
      <c r="D113" s="288" t="s">
        <v>250</v>
      </c>
      <c r="E113" s="289" t="s">
        <v>1120</v>
      </c>
      <c r="F113" s="290" t="s">
        <v>1121</v>
      </c>
      <c r="G113" s="291" t="s">
        <v>809</v>
      </c>
      <c r="H113" s="292">
        <v>1</v>
      </c>
      <c r="I113" s="293"/>
      <c r="J113" s="294">
        <f>ROUND(I113*H113,2)</f>
        <v>0</v>
      </c>
      <c r="K113" s="290" t="s">
        <v>34</v>
      </c>
      <c r="L113" s="295"/>
      <c r="M113" s="296" t="s">
        <v>34</v>
      </c>
      <c r="N113" s="297" t="s">
        <v>49</v>
      </c>
      <c r="O113" s="48"/>
      <c r="P113" s="243">
        <f>O113*H113</f>
        <v>0</v>
      </c>
      <c r="Q113" s="243">
        <v>0</v>
      </c>
      <c r="R113" s="243">
        <f>Q113*H113</f>
        <v>0</v>
      </c>
      <c r="S113" s="243">
        <v>0</v>
      </c>
      <c r="T113" s="244">
        <f>S113*H113</f>
        <v>0</v>
      </c>
      <c r="AR113" s="24" t="s">
        <v>412</v>
      </c>
      <c r="AT113" s="24" t="s">
        <v>250</v>
      </c>
      <c r="AU113" s="24" t="s">
        <v>147</v>
      </c>
      <c r="AY113" s="24" t="s">
        <v>133</v>
      </c>
      <c r="BE113" s="245">
        <f>IF(N113="základní",J113,0)</f>
        <v>0</v>
      </c>
      <c r="BF113" s="245">
        <f>IF(N113="snížená",J113,0)</f>
        <v>0</v>
      </c>
      <c r="BG113" s="245">
        <f>IF(N113="zákl. přenesená",J113,0)</f>
        <v>0</v>
      </c>
      <c r="BH113" s="245">
        <f>IF(N113="sníž. přenesená",J113,0)</f>
        <v>0</v>
      </c>
      <c r="BI113" s="245">
        <f>IF(N113="nulová",J113,0)</f>
        <v>0</v>
      </c>
      <c r="BJ113" s="24" t="s">
        <v>86</v>
      </c>
      <c r="BK113" s="245">
        <f>ROUND(I113*H113,2)</f>
        <v>0</v>
      </c>
      <c r="BL113" s="24" t="s">
        <v>308</v>
      </c>
      <c r="BM113" s="24" t="s">
        <v>333</v>
      </c>
    </row>
    <row r="114" s="1" customFormat="1" ht="16.5" customHeight="1">
      <c r="B114" s="47"/>
      <c r="C114" s="288" t="s">
        <v>274</v>
      </c>
      <c r="D114" s="288" t="s">
        <v>250</v>
      </c>
      <c r="E114" s="289" t="s">
        <v>1116</v>
      </c>
      <c r="F114" s="290" t="s">
        <v>1111</v>
      </c>
      <c r="G114" s="291" t="s">
        <v>809</v>
      </c>
      <c r="H114" s="292">
        <v>1</v>
      </c>
      <c r="I114" s="293"/>
      <c r="J114" s="294">
        <f>ROUND(I114*H114,2)</f>
        <v>0</v>
      </c>
      <c r="K114" s="290" t="s">
        <v>34</v>
      </c>
      <c r="L114" s="295"/>
      <c r="M114" s="296" t="s">
        <v>34</v>
      </c>
      <c r="N114" s="297" t="s">
        <v>49</v>
      </c>
      <c r="O114" s="48"/>
      <c r="P114" s="243">
        <f>O114*H114</f>
        <v>0</v>
      </c>
      <c r="Q114" s="243">
        <v>0</v>
      </c>
      <c r="R114" s="243">
        <f>Q114*H114</f>
        <v>0</v>
      </c>
      <c r="S114" s="243">
        <v>0</v>
      </c>
      <c r="T114" s="244">
        <f>S114*H114</f>
        <v>0</v>
      </c>
      <c r="AR114" s="24" t="s">
        <v>412</v>
      </c>
      <c r="AT114" s="24" t="s">
        <v>250</v>
      </c>
      <c r="AU114" s="24" t="s">
        <v>147</v>
      </c>
      <c r="AY114" s="24" t="s">
        <v>133</v>
      </c>
      <c r="BE114" s="245">
        <f>IF(N114="základní",J114,0)</f>
        <v>0</v>
      </c>
      <c r="BF114" s="245">
        <f>IF(N114="snížená",J114,0)</f>
        <v>0</v>
      </c>
      <c r="BG114" s="245">
        <f>IF(N114="zákl. přenesená",J114,0)</f>
        <v>0</v>
      </c>
      <c r="BH114" s="245">
        <f>IF(N114="sníž. přenesená",J114,0)</f>
        <v>0</v>
      </c>
      <c r="BI114" s="245">
        <f>IF(N114="nulová",J114,0)</f>
        <v>0</v>
      </c>
      <c r="BJ114" s="24" t="s">
        <v>86</v>
      </c>
      <c r="BK114" s="245">
        <f>ROUND(I114*H114,2)</f>
        <v>0</v>
      </c>
      <c r="BL114" s="24" t="s">
        <v>308</v>
      </c>
      <c r="BM114" s="24" t="s">
        <v>350</v>
      </c>
    </row>
    <row r="115" s="1" customFormat="1" ht="16.5" customHeight="1">
      <c r="B115" s="47"/>
      <c r="C115" s="288" t="s">
        <v>281</v>
      </c>
      <c r="D115" s="288" t="s">
        <v>250</v>
      </c>
      <c r="E115" s="289" t="s">
        <v>1112</v>
      </c>
      <c r="F115" s="290" t="s">
        <v>1113</v>
      </c>
      <c r="G115" s="291" t="s">
        <v>809</v>
      </c>
      <c r="H115" s="292">
        <v>7</v>
      </c>
      <c r="I115" s="293"/>
      <c r="J115" s="294">
        <f>ROUND(I115*H115,2)</f>
        <v>0</v>
      </c>
      <c r="K115" s="290" t="s">
        <v>34</v>
      </c>
      <c r="L115" s="295"/>
      <c r="M115" s="296" t="s">
        <v>34</v>
      </c>
      <c r="N115" s="297" t="s">
        <v>49</v>
      </c>
      <c r="O115" s="48"/>
      <c r="P115" s="243">
        <f>O115*H115</f>
        <v>0</v>
      </c>
      <c r="Q115" s="243">
        <v>0</v>
      </c>
      <c r="R115" s="243">
        <f>Q115*H115</f>
        <v>0</v>
      </c>
      <c r="S115" s="243">
        <v>0</v>
      </c>
      <c r="T115" s="244">
        <f>S115*H115</f>
        <v>0</v>
      </c>
      <c r="AR115" s="24" t="s">
        <v>412</v>
      </c>
      <c r="AT115" s="24" t="s">
        <v>250</v>
      </c>
      <c r="AU115" s="24" t="s">
        <v>147</v>
      </c>
      <c r="AY115" s="24" t="s">
        <v>133</v>
      </c>
      <c r="BE115" s="245">
        <f>IF(N115="základní",J115,0)</f>
        <v>0</v>
      </c>
      <c r="BF115" s="245">
        <f>IF(N115="snížená",J115,0)</f>
        <v>0</v>
      </c>
      <c r="BG115" s="245">
        <f>IF(N115="zákl. přenesená",J115,0)</f>
        <v>0</v>
      </c>
      <c r="BH115" s="245">
        <f>IF(N115="sníž. přenesená",J115,0)</f>
        <v>0</v>
      </c>
      <c r="BI115" s="245">
        <f>IF(N115="nulová",J115,0)</f>
        <v>0</v>
      </c>
      <c r="BJ115" s="24" t="s">
        <v>86</v>
      </c>
      <c r="BK115" s="245">
        <f>ROUND(I115*H115,2)</f>
        <v>0</v>
      </c>
      <c r="BL115" s="24" t="s">
        <v>308</v>
      </c>
      <c r="BM115" s="24" t="s">
        <v>361</v>
      </c>
    </row>
    <row r="116" s="1" customFormat="1" ht="16.5" customHeight="1">
      <c r="B116" s="47"/>
      <c r="C116" s="288" t="s">
        <v>288</v>
      </c>
      <c r="D116" s="288" t="s">
        <v>250</v>
      </c>
      <c r="E116" s="289" t="s">
        <v>1122</v>
      </c>
      <c r="F116" s="290" t="s">
        <v>1123</v>
      </c>
      <c r="G116" s="291" t="s">
        <v>809</v>
      </c>
      <c r="H116" s="292">
        <v>1</v>
      </c>
      <c r="I116" s="293"/>
      <c r="J116" s="294">
        <f>ROUND(I116*H116,2)</f>
        <v>0</v>
      </c>
      <c r="K116" s="290" t="s">
        <v>34</v>
      </c>
      <c r="L116" s="295"/>
      <c r="M116" s="296" t="s">
        <v>34</v>
      </c>
      <c r="N116" s="297" t="s">
        <v>49</v>
      </c>
      <c r="O116" s="48"/>
      <c r="P116" s="243">
        <f>O116*H116</f>
        <v>0</v>
      </c>
      <c r="Q116" s="243">
        <v>0</v>
      </c>
      <c r="R116" s="243">
        <f>Q116*H116</f>
        <v>0</v>
      </c>
      <c r="S116" s="243">
        <v>0</v>
      </c>
      <c r="T116" s="244">
        <f>S116*H116</f>
        <v>0</v>
      </c>
      <c r="AR116" s="24" t="s">
        <v>412</v>
      </c>
      <c r="AT116" s="24" t="s">
        <v>250</v>
      </c>
      <c r="AU116" s="24" t="s">
        <v>147</v>
      </c>
      <c r="AY116" s="24" t="s">
        <v>133</v>
      </c>
      <c r="BE116" s="245">
        <f>IF(N116="základní",J116,0)</f>
        <v>0</v>
      </c>
      <c r="BF116" s="245">
        <f>IF(N116="snížená",J116,0)</f>
        <v>0</v>
      </c>
      <c r="BG116" s="245">
        <f>IF(N116="zákl. přenesená",J116,0)</f>
        <v>0</v>
      </c>
      <c r="BH116" s="245">
        <f>IF(N116="sníž. přenesená",J116,0)</f>
        <v>0</v>
      </c>
      <c r="BI116" s="245">
        <f>IF(N116="nulová",J116,0)</f>
        <v>0</v>
      </c>
      <c r="BJ116" s="24" t="s">
        <v>86</v>
      </c>
      <c r="BK116" s="245">
        <f>ROUND(I116*H116,2)</f>
        <v>0</v>
      </c>
      <c r="BL116" s="24" t="s">
        <v>308</v>
      </c>
      <c r="BM116" s="24" t="s">
        <v>379</v>
      </c>
    </row>
    <row r="117" s="1" customFormat="1" ht="16.5" customHeight="1">
      <c r="B117" s="47"/>
      <c r="C117" s="288" t="s">
        <v>296</v>
      </c>
      <c r="D117" s="288" t="s">
        <v>250</v>
      </c>
      <c r="E117" s="289" t="s">
        <v>1112</v>
      </c>
      <c r="F117" s="290" t="s">
        <v>1113</v>
      </c>
      <c r="G117" s="291" t="s">
        <v>809</v>
      </c>
      <c r="H117" s="292">
        <v>1</v>
      </c>
      <c r="I117" s="293"/>
      <c r="J117" s="294">
        <f>ROUND(I117*H117,2)</f>
        <v>0</v>
      </c>
      <c r="K117" s="290" t="s">
        <v>34</v>
      </c>
      <c r="L117" s="295"/>
      <c r="M117" s="296" t="s">
        <v>34</v>
      </c>
      <c r="N117" s="297" t="s">
        <v>49</v>
      </c>
      <c r="O117" s="48"/>
      <c r="P117" s="243">
        <f>O117*H117</f>
        <v>0</v>
      </c>
      <c r="Q117" s="243">
        <v>0</v>
      </c>
      <c r="R117" s="243">
        <f>Q117*H117</f>
        <v>0</v>
      </c>
      <c r="S117" s="243">
        <v>0</v>
      </c>
      <c r="T117" s="244">
        <f>S117*H117</f>
        <v>0</v>
      </c>
      <c r="AR117" s="24" t="s">
        <v>412</v>
      </c>
      <c r="AT117" s="24" t="s">
        <v>250</v>
      </c>
      <c r="AU117" s="24" t="s">
        <v>147</v>
      </c>
      <c r="AY117" s="24" t="s">
        <v>133</v>
      </c>
      <c r="BE117" s="245">
        <f>IF(N117="základní",J117,0)</f>
        <v>0</v>
      </c>
      <c r="BF117" s="245">
        <f>IF(N117="snížená",J117,0)</f>
        <v>0</v>
      </c>
      <c r="BG117" s="245">
        <f>IF(N117="zákl. přenesená",J117,0)</f>
        <v>0</v>
      </c>
      <c r="BH117" s="245">
        <f>IF(N117="sníž. přenesená",J117,0)</f>
        <v>0</v>
      </c>
      <c r="BI117" s="245">
        <f>IF(N117="nulová",J117,0)</f>
        <v>0</v>
      </c>
      <c r="BJ117" s="24" t="s">
        <v>86</v>
      </c>
      <c r="BK117" s="245">
        <f>ROUND(I117*H117,2)</f>
        <v>0</v>
      </c>
      <c r="BL117" s="24" t="s">
        <v>308</v>
      </c>
      <c r="BM117" s="24" t="s">
        <v>390</v>
      </c>
    </row>
    <row r="118" s="1" customFormat="1" ht="16.5" customHeight="1">
      <c r="B118" s="47"/>
      <c r="C118" s="288" t="s">
        <v>10</v>
      </c>
      <c r="D118" s="288" t="s">
        <v>250</v>
      </c>
      <c r="E118" s="289" t="s">
        <v>1124</v>
      </c>
      <c r="F118" s="290" t="s">
        <v>1125</v>
      </c>
      <c r="G118" s="291" t="s">
        <v>809</v>
      </c>
      <c r="H118" s="292">
        <v>1</v>
      </c>
      <c r="I118" s="293"/>
      <c r="J118" s="294">
        <f>ROUND(I118*H118,2)</f>
        <v>0</v>
      </c>
      <c r="K118" s="290" t="s">
        <v>34</v>
      </c>
      <c r="L118" s="295"/>
      <c r="M118" s="296" t="s">
        <v>34</v>
      </c>
      <c r="N118" s="297" t="s">
        <v>49</v>
      </c>
      <c r="O118" s="48"/>
      <c r="P118" s="243">
        <f>O118*H118</f>
        <v>0</v>
      </c>
      <c r="Q118" s="243">
        <v>0</v>
      </c>
      <c r="R118" s="243">
        <f>Q118*H118</f>
        <v>0</v>
      </c>
      <c r="S118" s="243">
        <v>0</v>
      </c>
      <c r="T118" s="244">
        <f>S118*H118</f>
        <v>0</v>
      </c>
      <c r="AR118" s="24" t="s">
        <v>412</v>
      </c>
      <c r="AT118" s="24" t="s">
        <v>250</v>
      </c>
      <c r="AU118" s="24" t="s">
        <v>147</v>
      </c>
      <c r="AY118" s="24" t="s">
        <v>133</v>
      </c>
      <c r="BE118" s="245">
        <f>IF(N118="základní",J118,0)</f>
        <v>0</v>
      </c>
      <c r="BF118" s="245">
        <f>IF(N118="snížená",J118,0)</f>
        <v>0</v>
      </c>
      <c r="BG118" s="245">
        <f>IF(N118="zákl. přenesená",J118,0)</f>
        <v>0</v>
      </c>
      <c r="BH118" s="245">
        <f>IF(N118="sníž. přenesená",J118,0)</f>
        <v>0</v>
      </c>
      <c r="BI118" s="245">
        <f>IF(N118="nulová",J118,0)</f>
        <v>0</v>
      </c>
      <c r="BJ118" s="24" t="s">
        <v>86</v>
      </c>
      <c r="BK118" s="245">
        <f>ROUND(I118*H118,2)</f>
        <v>0</v>
      </c>
      <c r="BL118" s="24" t="s">
        <v>308</v>
      </c>
      <c r="BM118" s="24" t="s">
        <v>403</v>
      </c>
    </row>
    <row r="119" s="11" customFormat="1" ht="22.32" customHeight="1">
      <c r="B119" s="218"/>
      <c r="C119" s="219"/>
      <c r="D119" s="220" t="s">
        <v>77</v>
      </c>
      <c r="E119" s="232" t="s">
        <v>1126</v>
      </c>
      <c r="F119" s="232" t="s">
        <v>1126</v>
      </c>
      <c r="G119" s="219"/>
      <c r="H119" s="219"/>
      <c r="I119" s="222"/>
      <c r="J119" s="233">
        <f>BK119</f>
        <v>0</v>
      </c>
      <c r="K119" s="219"/>
      <c r="L119" s="224"/>
      <c r="M119" s="225"/>
      <c r="N119" s="226"/>
      <c r="O119" s="226"/>
      <c r="P119" s="227">
        <f>SUM(P120:P123)</f>
        <v>0</v>
      </c>
      <c r="Q119" s="226"/>
      <c r="R119" s="227">
        <f>SUM(R120:R123)</f>
        <v>0</v>
      </c>
      <c r="S119" s="226"/>
      <c r="T119" s="228">
        <f>SUM(T120:T123)</f>
        <v>0</v>
      </c>
      <c r="AR119" s="229" t="s">
        <v>88</v>
      </c>
      <c r="AT119" s="230" t="s">
        <v>77</v>
      </c>
      <c r="AU119" s="230" t="s">
        <v>88</v>
      </c>
      <c r="AY119" s="229" t="s">
        <v>133</v>
      </c>
      <c r="BK119" s="231">
        <f>SUM(BK120:BK123)</f>
        <v>0</v>
      </c>
    </row>
    <row r="120" s="1" customFormat="1" ht="16.5" customHeight="1">
      <c r="B120" s="47"/>
      <c r="C120" s="288" t="s">
        <v>308</v>
      </c>
      <c r="D120" s="288" t="s">
        <v>250</v>
      </c>
      <c r="E120" s="289" t="s">
        <v>1127</v>
      </c>
      <c r="F120" s="290" t="s">
        <v>1128</v>
      </c>
      <c r="G120" s="291" t="s">
        <v>809</v>
      </c>
      <c r="H120" s="292">
        <v>8</v>
      </c>
      <c r="I120" s="293"/>
      <c r="J120" s="294">
        <f>ROUND(I120*H120,2)</f>
        <v>0</v>
      </c>
      <c r="K120" s="290" t="s">
        <v>34</v>
      </c>
      <c r="L120" s="295"/>
      <c r="M120" s="296" t="s">
        <v>34</v>
      </c>
      <c r="N120" s="297" t="s">
        <v>49</v>
      </c>
      <c r="O120" s="48"/>
      <c r="P120" s="243">
        <f>O120*H120</f>
        <v>0</v>
      </c>
      <c r="Q120" s="243">
        <v>0</v>
      </c>
      <c r="R120" s="243">
        <f>Q120*H120</f>
        <v>0</v>
      </c>
      <c r="S120" s="243">
        <v>0</v>
      </c>
      <c r="T120" s="244">
        <f>S120*H120</f>
        <v>0</v>
      </c>
      <c r="AR120" s="24" t="s">
        <v>412</v>
      </c>
      <c r="AT120" s="24" t="s">
        <v>250</v>
      </c>
      <c r="AU120" s="24" t="s">
        <v>147</v>
      </c>
      <c r="AY120" s="24" t="s">
        <v>133</v>
      </c>
      <c r="BE120" s="245">
        <f>IF(N120="základní",J120,0)</f>
        <v>0</v>
      </c>
      <c r="BF120" s="245">
        <f>IF(N120="snížená",J120,0)</f>
        <v>0</v>
      </c>
      <c r="BG120" s="245">
        <f>IF(N120="zákl. přenesená",J120,0)</f>
        <v>0</v>
      </c>
      <c r="BH120" s="245">
        <f>IF(N120="sníž. přenesená",J120,0)</f>
        <v>0</v>
      </c>
      <c r="BI120" s="245">
        <f>IF(N120="nulová",J120,0)</f>
        <v>0</v>
      </c>
      <c r="BJ120" s="24" t="s">
        <v>86</v>
      </c>
      <c r="BK120" s="245">
        <f>ROUND(I120*H120,2)</f>
        <v>0</v>
      </c>
      <c r="BL120" s="24" t="s">
        <v>308</v>
      </c>
      <c r="BM120" s="24" t="s">
        <v>412</v>
      </c>
    </row>
    <row r="121" s="1" customFormat="1" ht="16.5" customHeight="1">
      <c r="B121" s="47"/>
      <c r="C121" s="288" t="s">
        <v>313</v>
      </c>
      <c r="D121" s="288" t="s">
        <v>250</v>
      </c>
      <c r="E121" s="289" t="s">
        <v>1129</v>
      </c>
      <c r="F121" s="290" t="s">
        <v>1130</v>
      </c>
      <c r="G121" s="291" t="s">
        <v>809</v>
      </c>
      <c r="H121" s="292">
        <v>2</v>
      </c>
      <c r="I121" s="293"/>
      <c r="J121" s="294">
        <f>ROUND(I121*H121,2)</f>
        <v>0</v>
      </c>
      <c r="K121" s="290" t="s">
        <v>34</v>
      </c>
      <c r="L121" s="295"/>
      <c r="M121" s="296" t="s">
        <v>34</v>
      </c>
      <c r="N121" s="297" t="s">
        <v>49</v>
      </c>
      <c r="O121" s="48"/>
      <c r="P121" s="243">
        <f>O121*H121</f>
        <v>0</v>
      </c>
      <c r="Q121" s="243">
        <v>0</v>
      </c>
      <c r="R121" s="243">
        <f>Q121*H121</f>
        <v>0</v>
      </c>
      <c r="S121" s="243">
        <v>0</v>
      </c>
      <c r="T121" s="244">
        <f>S121*H121</f>
        <v>0</v>
      </c>
      <c r="AR121" s="24" t="s">
        <v>412</v>
      </c>
      <c r="AT121" s="24" t="s">
        <v>250</v>
      </c>
      <c r="AU121" s="24" t="s">
        <v>147</v>
      </c>
      <c r="AY121" s="24" t="s">
        <v>133</v>
      </c>
      <c r="BE121" s="245">
        <f>IF(N121="základní",J121,0)</f>
        <v>0</v>
      </c>
      <c r="BF121" s="245">
        <f>IF(N121="snížená",J121,0)</f>
        <v>0</v>
      </c>
      <c r="BG121" s="245">
        <f>IF(N121="zákl. přenesená",J121,0)</f>
        <v>0</v>
      </c>
      <c r="BH121" s="245">
        <f>IF(N121="sníž. přenesená",J121,0)</f>
        <v>0</v>
      </c>
      <c r="BI121" s="245">
        <f>IF(N121="nulová",J121,0)</f>
        <v>0</v>
      </c>
      <c r="BJ121" s="24" t="s">
        <v>86</v>
      </c>
      <c r="BK121" s="245">
        <f>ROUND(I121*H121,2)</f>
        <v>0</v>
      </c>
      <c r="BL121" s="24" t="s">
        <v>308</v>
      </c>
      <c r="BM121" s="24" t="s">
        <v>424</v>
      </c>
    </row>
    <row r="122" s="1" customFormat="1" ht="16.5" customHeight="1">
      <c r="B122" s="47"/>
      <c r="C122" s="288" t="s">
        <v>320</v>
      </c>
      <c r="D122" s="288" t="s">
        <v>250</v>
      </c>
      <c r="E122" s="289" t="s">
        <v>1131</v>
      </c>
      <c r="F122" s="290" t="s">
        <v>1132</v>
      </c>
      <c r="G122" s="291" t="s">
        <v>809</v>
      </c>
      <c r="H122" s="292">
        <v>3</v>
      </c>
      <c r="I122" s="293"/>
      <c r="J122" s="294">
        <f>ROUND(I122*H122,2)</f>
        <v>0</v>
      </c>
      <c r="K122" s="290" t="s">
        <v>34</v>
      </c>
      <c r="L122" s="295"/>
      <c r="M122" s="296" t="s">
        <v>34</v>
      </c>
      <c r="N122" s="297" t="s">
        <v>49</v>
      </c>
      <c r="O122" s="48"/>
      <c r="P122" s="243">
        <f>O122*H122</f>
        <v>0</v>
      </c>
      <c r="Q122" s="243">
        <v>0</v>
      </c>
      <c r="R122" s="243">
        <f>Q122*H122</f>
        <v>0</v>
      </c>
      <c r="S122" s="243">
        <v>0</v>
      </c>
      <c r="T122" s="244">
        <f>S122*H122</f>
        <v>0</v>
      </c>
      <c r="AR122" s="24" t="s">
        <v>412</v>
      </c>
      <c r="AT122" s="24" t="s">
        <v>250</v>
      </c>
      <c r="AU122" s="24" t="s">
        <v>147</v>
      </c>
      <c r="AY122" s="24" t="s">
        <v>133</v>
      </c>
      <c r="BE122" s="245">
        <f>IF(N122="základní",J122,0)</f>
        <v>0</v>
      </c>
      <c r="BF122" s="245">
        <f>IF(N122="snížená",J122,0)</f>
        <v>0</v>
      </c>
      <c r="BG122" s="245">
        <f>IF(N122="zákl. přenesená",J122,0)</f>
        <v>0</v>
      </c>
      <c r="BH122" s="245">
        <f>IF(N122="sníž. přenesená",J122,0)</f>
        <v>0</v>
      </c>
      <c r="BI122" s="245">
        <f>IF(N122="nulová",J122,0)</f>
        <v>0</v>
      </c>
      <c r="BJ122" s="24" t="s">
        <v>86</v>
      </c>
      <c r="BK122" s="245">
        <f>ROUND(I122*H122,2)</f>
        <v>0</v>
      </c>
      <c r="BL122" s="24" t="s">
        <v>308</v>
      </c>
      <c r="BM122" s="24" t="s">
        <v>438</v>
      </c>
    </row>
    <row r="123" s="1" customFormat="1" ht="16.5" customHeight="1">
      <c r="B123" s="47"/>
      <c r="C123" s="288" t="s">
        <v>326</v>
      </c>
      <c r="D123" s="288" t="s">
        <v>250</v>
      </c>
      <c r="E123" s="289" t="s">
        <v>1133</v>
      </c>
      <c r="F123" s="290" t="s">
        <v>1132</v>
      </c>
      <c r="G123" s="291" t="s">
        <v>809</v>
      </c>
      <c r="H123" s="292">
        <v>3</v>
      </c>
      <c r="I123" s="293"/>
      <c r="J123" s="294">
        <f>ROUND(I123*H123,2)</f>
        <v>0</v>
      </c>
      <c r="K123" s="290" t="s">
        <v>34</v>
      </c>
      <c r="L123" s="295"/>
      <c r="M123" s="296" t="s">
        <v>34</v>
      </c>
      <c r="N123" s="297" t="s">
        <v>49</v>
      </c>
      <c r="O123" s="48"/>
      <c r="P123" s="243">
        <f>O123*H123</f>
        <v>0</v>
      </c>
      <c r="Q123" s="243">
        <v>0</v>
      </c>
      <c r="R123" s="243">
        <f>Q123*H123</f>
        <v>0</v>
      </c>
      <c r="S123" s="243">
        <v>0</v>
      </c>
      <c r="T123" s="244">
        <f>S123*H123</f>
        <v>0</v>
      </c>
      <c r="AR123" s="24" t="s">
        <v>412</v>
      </c>
      <c r="AT123" s="24" t="s">
        <v>250</v>
      </c>
      <c r="AU123" s="24" t="s">
        <v>147</v>
      </c>
      <c r="AY123" s="24" t="s">
        <v>133</v>
      </c>
      <c r="BE123" s="245">
        <f>IF(N123="základní",J123,0)</f>
        <v>0</v>
      </c>
      <c r="BF123" s="245">
        <f>IF(N123="snížená",J123,0)</f>
        <v>0</v>
      </c>
      <c r="BG123" s="245">
        <f>IF(N123="zákl. přenesená",J123,0)</f>
        <v>0</v>
      </c>
      <c r="BH123" s="245">
        <f>IF(N123="sníž. přenesená",J123,0)</f>
        <v>0</v>
      </c>
      <c r="BI123" s="245">
        <f>IF(N123="nulová",J123,0)</f>
        <v>0</v>
      </c>
      <c r="BJ123" s="24" t="s">
        <v>86</v>
      </c>
      <c r="BK123" s="245">
        <f>ROUND(I123*H123,2)</f>
        <v>0</v>
      </c>
      <c r="BL123" s="24" t="s">
        <v>308</v>
      </c>
      <c r="BM123" s="24" t="s">
        <v>451</v>
      </c>
    </row>
    <row r="124" s="11" customFormat="1" ht="22.32" customHeight="1">
      <c r="B124" s="218"/>
      <c r="C124" s="219"/>
      <c r="D124" s="220" t="s">
        <v>77</v>
      </c>
      <c r="E124" s="232" t="s">
        <v>1134</v>
      </c>
      <c r="F124" s="232" t="s">
        <v>1134</v>
      </c>
      <c r="G124" s="219"/>
      <c r="H124" s="219"/>
      <c r="I124" s="222"/>
      <c r="J124" s="233">
        <f>BK124</f>
        <v>0</v>
      </c>
      <c r="K124" s="219"/>
      <c r="L124" s="224"/>
      <c r="M124" s="225"/>
      <c r="N124" s="226"/>
      <c r="O124" s="226"/>
      <c r="P124" s="227">
        <f>SUM(P125:P130)</f>
        <v>0</v>
      </c>
      <c r="Q124" s="226"/>
      <c r="R124" s="227">
        <f>SUM(R125:R130)</f>
        <v>0</v>
      </c>
      <c r="S124" s="226"/>
      <c r="T124" s="228">
        <f>SUM(T125:T130)</f>
        <v>0</v>
      </c>
      <c r="AR124" s="229" t="s">
        <v>88</v>
      </c>
      <c r="AT124" s="230" t="s">
        <v>77</v>
      </c>
      <c r="AU124" s="230" t="s">
        <v>88</v>
      </c>
      <c r="AY124" s="229" t="s">
        <v>133</v>
      </c>
      <c r="BK124" s="231">
        <f>SUM(BK125:BK130)</f>
        <v>0</v>
      </c>
    </row>
    <row r="125" s="1" customFormat="1" ht="16.5" customHeight="1">
      <c r="B125" s="47"/>
      <c r="C125" s="288" t="s">
        <v>333</v>
      </c>
      <c r="D125" s="288" t="s">
        <v>250</v>
      </c>
      <c r="E125" s="289" t="s">
        <v>1135</v>
      </c>
      <c r="F125" s="290" t="s">
        <v>1136</v>
      </c>
      <c r="G125" s="291" t="s">
        <v>809</v>
      </c>
      <c r="H125" s="292">
        <v>20</v>
      </c>
      <c r="I125" s="293"/>
      <c r="J125" s="294">
        <f>ROUND(I125*H125,2)</f>
        <v>0</v>
      </c>
      <c r="K125" s="290" t="s">
        <v>34</v>
      </c>
      <c r="L125" s="295"/>
      <c r="M125" s="296" t="s">
        <v>34</v>
      </c>
      <c r="N125" s="297" t="s">
        <v>49</v>
      </c>
      <c r="O125" s="48"/>
      <c r="P125" s="243">
        <f>O125*H125</f>
        <v>0</v>
      </c>
      <c r="Q125" s="243">
        <v>0</v>
      </c>
      <c r="R125" s="243">
        <f>Q125*H125</f>
        <v>0</v>
      </c>
      <c r="S125" s="243">
        <v>0</v>
      </c>
      <c r="T125" s="244">
        <f>S125*H125</f>
        <v>0</v>
      </c>
      <c r="AR125" s="24" t="s">
        <v>412</v>
      </c>
      <c r="AT125" s="24" t="s">
        <v>250</v>
      </c>
      <c r="AU125" s="24" t="s">
        <v>147</v>
      </c>
      <c r="AY125" s="24" t="s">
        <v>133</v>
      </c>
      <c r="BE125" s="245">
        <f>IF(N125="základní",J125,0)</f>
        <v>0</v>
      </c>
      <c r="BF125" s="245">
        <f>IF(N125="snížená",J125,0)</f>
        <v>0</v>
      </c>
      <c r="BG125" s="245">
        <f>IF(N125="zákl. přenesená",J125,0)</f>
        <v>0</v>
      </c>
      <c r="BH125" s="245">
        <f>IF(N125="sníž. přenesená",J125,0)</f>
        <v>0</v>
      </c>
      <c r="BI125" s="245">
        <f>IF(N125="nulová",J125,0)</f>
        <v>0</v>
      </c>
      <c r="BJ125" s="24" t="s">
        <v>86</v>
      </c>
      <c r="BK125" s="245">
        <f>ROUND(I125*H125,2)</f>
        <v>0</v>
      </c>
      <c r="BL125" s="24" t="s">
        <v>308</v>
      </c>
      <c r="BM125" s="24" t="s">
        <v>461</v>
      </c>
    </row>
    <row r="126" s="1" customFormat="1" ht="16.5" customHeight="1">
      <c r="B126" s="47"/>
      <c r="C126" s="288" t="s">
        <v>9</v>
      </c>
      <c r="D126" s="288" t="s">
        <v>250</v>
      </c>
      <c r="E126" s="289" t="s">
        <v>1137</v>
      </c>
      <c r="F126" s="290" t="s">
        <v>1138</v>
      </c>
      <c r="G126" s="291" t="s">
        <v>235</v>
      </c>
      <c r="H126" s="292">
        <v>20</v>
      </c>
      <c r="I126" s="293"/>
      <c r="J126" s="294">
        <f>ROUND(I126*H126,2)</f>
        <v>0</v>
      </c>
      <c r="K126" s="290" t="s">
        <v>34</v>
      </c>
      <c r="L126" s="295"/>
      <c r="M126" s="296" t="s">
        <v>34</v>
      </c>
      <c r="N126" s="297" t="s">
        <v>49</v>
      </c>
      <c r="O126" s="48"/>
      <c r="P126" s="243">
        <f>O126*H126</f>
        <v>0</v>
      </c>
      <c r="Q126" s="243">
        <v>0</v>
      </c>
      <c r="R126" s="243">
        <f>Q126*H126</f>
        <v>0</v>
      </c>
      <c r="S126" s="243">
        <v>0</v>
      </c>
      <c r="T126" s="244">
        <f>S126*H126</f>
        <v>0</v>
      </c>
      <c r="AR126" s="24" t="s">
        <v>412</v>
      </c>
      <c r="AT126" s="24" t="s">
        <v>250</v>
      </c>
      <c r="AU126" s="24" t="s">
        <v>147</v>
      </c>
      <c r="AY126" s="24" t="s">
        <v>133</v>
      </c>
      <c r="BE126" s="245">
        <f>IF(N126="základní",J126,0)</f>
        <v>0</v>
      </c>
      <c r="BF126" s="245">
        <f>IF(N126="snížená",J126,0)</f>
        <v>0</v>
      </c>
      <c r="BG126" s="245">
        <f>IF(N126="zákl. přenesená",J126,0)</f>
        <v>0</v>
      </c>
      <c r="BH126" s="245">
        <f>IF(N126="sníž. přenesená",J126,0)</f>
        <v>0</v>
      </c>
      <c r="BI126" s="245">
        <f>IF(N126="nulová",J126,0)</f>
        <v>0</v>
      </c>
      <c r="BJ126" s="24" t="s">
        <v>86</v>
      </c>
      <c r="BK126" s="245">
        <f>ROUND(I126*H126,2)</f>
        <v>0</v>
      </c>
      <c r="BL126" s="24" t="s">
        <v>308</v>
      </c>
      <c r="BM126" s="24" t="s">
        <v>481</v>
      </c>
    </row>
    <row r="127" s="1" customFormat="1" ht="16.5" customHeight="1">
      <c r="B127" s="47"/>
      <c r="C127" s="288" t="s">
        <v>350</v>
      </c>
      <c r="D127" s="288" t="s">
        <v>250</v>
      </c>
      <c r="E127" s="289" t="s">
        <v>1139</v>
      </c>
      <c r="F127" s="290" t="s">
        <v>1140</v>
      </c>
      <c r="G127" s="291" t="s">
        <v>235</v>
      </c>
      <c r="H127" s="292">
        <v>6</v>
      </c>
      <c r="I127" s="293"/>
      <c r="J127" s="294">
        <f>ROUND(I127*H127,2)</f>
        <v>0</v>
      </c>
      <c r="K127" s="290" t="s">
        <v>34</v>
      </c>
      <c r="L127" s="295"/>
      <c r="M127" s="296" t="s">
        <v>34</v>
      </c>
      <c r="N127" s="297" t="s">
        <v>49</v>
      </c>
      <c r="O127" s="48"/>
      <c r="P127" s="243">
        <f>O127*H127</f>
        <v>0</v>
      </c>
      <c r="Q127" s="243">
        <v>0</v>
      </c>
      <c r="R127" s="243">
        <f>Q127*H127</f>
        <v>0</v>
      </c>
      <c r="S127" s="243">
        <v>0</v>
      </c>
      <c r="T127" s="244">
        <f>S127*H127</f>
        <v>0</v>
      </c>
      <c r="AR127" s="24" t="s">
        <v>412</v>
      </c>
      <c r="AT127" s="24" t="s">
        <v>250</v>
      </c>
      <c r="AU127" s="24" t="s">
        <v>147</v>
      </c>
      <c r="AY127" s="24" t="s">
        <v>133</v>
      </c>
      <c r="BE127" s="245">
        <f>IF(N127="základní",J127,0)</f>
        <v>0</v>
      </c>
      <c r="BF127" s="245">
        <f>IF(N127="snížená",J127,0)</f>
        <v>0</v>
      </c>
      <c r="BG127" s="245">
        <f>IF(N127="zákl. přenesená",J127,0)</f>
        <v>0</v>
      </c>
      <c r="BH127" s="245">
        <f>IF(N127="sníž. přenesená",J127,0)</f>
        <v>0</v>
      </c>
      <c r="BI127" s="245">
        <f>IF(N127="nulová",J127,0)</f>
        <v>0</v>
      </c>
      <c r="BJ127" s="24" t="s">
        <v>86</v>
      </c>
      <c r="BK127" s="245">
        <f>ROUND(I127*H127,2)</f>
        <v>0</v>
      </c>
      <c r="BL127" s="24" t="s">
        <v>308</v>
      </c>
      <c r="BM127" s="24" t="s">
        <v>516</v>
      </c>
    </row>
    <row r="128" s="1" customFormat="1" ht="16.5" customHeight="1">
      <c r="B128" s="47"/>
      <c r="C128" s="288" t="s">
        <v>356</v>
      </c>
      <c r="D128" s="288" t="s">
        <v>250</v>
      </c>
      <c r="E128" s="289" t="s">
        <v>1141</v>
      </c>
      <c r="F128" s="290" t="s">
        <v>1142</v>
      </c>
      <c r="G128" s="291" t="s">
        <v>809</v>
      </c>
      <c r="H128" s="292">
        <v>12</v>
      </c>
      <c r="I128" s="293"/>
      <c r="J128" s="294">
        <f>ROUND(I128*H128,2)</f>
        <v>0</v>
      </c>
      <c r="K128" s="290" t="s">
        <v>34</v>
      </c>
      <c r="L128" s="295"/>
      <c r="M128" s="296" t="s">
        <v>34</v>
      </c>
      <c r="N128" s="297" t="s">
        <v>49</v>
      </c>
      <c r="O128" s="48"/>
      <c r="P128" s="243">
        <f>O128*H128</f>
        <v>0</v>
      </c>
      <c r="Q128" s="243">
        <v>0</v>
      </c>
      <c r="R128" s="243">
        <f>Q128*H128</f>
        <v>0</v>
      </c>
      <c r="S128" s="243">
        <v>0</v>
      </c>
      <c r="T128" s="244">
        <f>S128*H128</f>
        <v>0</v>
      </c>
      <c r="AR128" s="24" t="s">
        <v>412</v>
      </c>
      <c r="AT128" s="24" t="s">
        <v>250</v>
      </c>
      <c r="AU128" s="24" t="s">
        <v>147</v>
      </c>
      <c r="AY128" s="24" t="s">
        <v>133</v>
      </c>
      <c r="BE128" s="245">
        <f>IF(N128="základní",J128,0)</f>
        <v>0</v>
      </c>
      <c r="BF128" s="245">
        <f>IF(N128="snížená",J128,0)</f>
        <v>0</v>
      </c>
      <c r="BG128" s="245">
        <f>IF(N128="zákl. přenesená",J128,0)</f>
        <v>0</v>
      </c>
      <c r="BH128" s="245">
        <f>IF(N128="sníž. přenesená",J128,0)</f>
        <v>0</v>
      </c>
      <c r="BI128" s="245">
        <f>IF(N128="nulová",J128,0)</f>
        <v>0</v>
      </c>
      <c r="BJ128" s="24" t="s">
        <v>86</v>
      </c>
      <c r="BK128" s="245">
        <f>ROUND(I128*H128,2)</f>
        <v>0</v>
      </c>
      <c r="BL128" s="24" t="s">
        <v>308</v>
      </c>
      <c r="BM128" s="24" t="s">
        <v>532</v>
      </c>
    </row>
    <row r="129" s="1" customFormat="1" ht="16.5" customHeight="1">
      <c r="B129" s="47"/>
      <c r="C129" s="288" t="s">
        <v>361</v>
      </c>
      <c r="D129" s="288" t="s">
        <v>250</v>
      </c>
      <c r="E129" s="289" t="s">
        <v>1143</v>
      </c>
      <c r="F129" s="290" t="s">
        <v>1144</v>
      </c>
      <c r="G129" s="291" t="s">
        <v>809</v>
      </c>
      <c r="H129" s="292">
        <v>5</v>
      </c>
      <c r="I129" s="293"/>
      <c r="J129" s="294">
        <f>ROUND(I129*H129,2)</f>
        <v>0</v>
      </c>
      <c r="K129" s="290" t="s">
        <v>34</v>
      </c>
      <c r="L129" s="295"/>
      <c r="M129" s="296" t="s">
        <v>34</v>
      </c>
      <c r="N129" s="297" t="s">
        <v>49</v>
      </c>
      <c r="O129" s="48"/>
      <c r="P129" s="243">
        <f>O129*H129</f>
        <v>0</v>
      </c>
      <c r="Q129" s="243">
        <v>0</v>
      </c>
      <c r="R129" s="243">
        <f>Q129*H129</f>
        <v>0</v>
      </c>
      <c r="S129" s="243">
        <v>0</v>
      </c>
      <c r="T129" s="244">
        <f>S129*H129</f>
        <v>0</v>
      </c>
      <c r="AR129" s="24" t="s">
        <v>412</v>
      </c>
      <c r="AT129" s="24" t="s">
        <v>250</v>
      </c>
      <c r="AU129" s="24" t="s">
        <v>147</v>
      </c>
      <c r="AY129" s="24" t="s">
        <v>133</v>
      </c>
      <c r="BE129" s="245">
        <f>IF(N129="základní",J129,0)</f>
        <v>0</v>
      </c>
      <c r="BF129" s="245">
        <f>IF(N129="snížená",J129,0)</f>
        <v>0</v>
      </c>
      <c r="BG129" s="245">
        <f>IF(N129="zákl. přenesená",J129,0)</f>
        <v>0</v>
      </c>
      <c r="BH129" s="245">
        <f>IF(N129="sníž. přenesená",J129,0)</f>
        <v>0</v>
      </c>
      <c r="BI129" s="245">
        <f>IF(N129="nulová",J129,0)</f>
        <v>0</v>
      </c>
      <c r="BJ129" s="24" t="s">
        <v>86</v>
      </c>
      <c r="BK129" s="245">
        <f>ROUND(I129*H129,2)</f>
        <v>0</v>
      </c>
      <c r="BL129" s="24" t="s">
        <v>308</v>
      </c>
      <c r="BM129" s="24" t="s">
        <v>541</v>
      </c>
    </row>
    <row r="130" s="1" customFormat="1" ht="16.5" customHeight="1">
      <c r="B130" s="47"/>
      <c r="C130" s="288" t="s">
        <v>370</v>
      </c>
      <c r="D130" s="288" t="s">
        <v>250</v>
      </c>
      <c r="E130" s="289" t="s">
        <v>1145</v>
      </c>
      <c r="F130" s="290" t="s">
        <v>1146</v>
      </c>
      <c r="G130" s="291" t="s">
        <v>809</v>
      </c>
      <c r="H130" s="292">
        <v>120</v>
      </c>
      <c r="I130" s="293"/>
      <c r="J130" s="294">
        <f>ROUND(I130*H130,2)</f>
        <v>0</v>
      </c>
      <c r="K130" s="290" t="s">
        <v>34</v>
      </c>
      <c r="L130" s="295"/>
      <c r="M130" s="296" t="s">
        <v>34</v>
      </c>
      <c r="N130" s="297" t="s">
        <v>49</v>
      </c>
      <c r="O130" s="48"/>
      <c r="P130" s="243">
        <f>O130*H130</f>
        <v>0</v>
      </c>
      <c r="Q130" s="243">
        <v>0</v>
      </c>
      <c r="R130" s="243">
        <f>Q130*H130</f>
        <v>0</v>
      </c>
      <c r="S130" s="243">
        <v>0</v>
      </c>
      <c r="T130" s="244">
        <f>S130*H130</f>
        <v>0</v>
      </c>
      <c r="AR130" s="24" t="s">
        <v>412</v>
      </c>
      <c r="AT130" s="24" t="s">
        <v>250</v>
      </c>
      <c r="AU130" s="24" t="s">
        <v>147</v>
      </c>
      <c r="AY130" s="24" t="s">
        <v>133</v>
      </c>
      <c r="BE130" s="245">
        <f>IF(N130="základní",J130,0)</f>
        <v>0</v>
      </c>
      <c r="BF130" s="245">
        <f>IF(N130="snížená",J130,0)</f>
        <v>0</v>
      </c>
      <c r="BG130" s="245">
        <f>IF(N130="zákl. přenesená",J130,0)</f>
        <v>0</v>
      </c>
      <c r="BH130" s="245">
        <f>IF(N130="sníž. přenesená",J130,0)</f>
        <v>0</v>
      </c>
      <c r="BI130" s="245">
        <f>IF(N130="nulová",J130,0)</f>
        <v>0</v>
      </c>
      <c r="BJ130" s="24" t="s">
        <v>86</v>
      </c>
      <c r="BK130" s="245">
        <f>ROUND(I130*H130,2)</f>
        <v>0</v>
      </c>
      <c r="BL130" s="24" t="s">
        <v>308</v>
      </c>
      <c r="BM130" s="24" t="s">
        <v>549</v>
      </c>
    </row>
    <row r="131" s="11" customFormat="1" ht="22.32" customHeight="1">
      <c r="B131" s="218"/>
      <c r="C131" s="219"/>
      <c r="D131" s="220" t="s">
        <v>77</v>
      </c>
      <c r="E131" s="232" t="s">
        <v>1147</v>
      </c>
      <c r="F131" s="232" t="s">
        <v>1147</v>
      </c>
      <c r="G131" s="219"/>
      <c r="H131" s="219"/>
      <c r="I131" s="222"/>
      <c r="J131" s="233">
        <f>BK131</f>
        <v>0</v>
      </c>
      <c r="K131" s="219"/>
      <c r="L131" s="224"/>
      <c r="M131" s="225"/>
      <c r="N131" s="226"/>
      <c r="O131" s="226"/>
      <c r="P131" s="227">
        <f>SUM(P132:P143)</f>
        <v>0</v>
      </c>
      <c r="Q131" s="226"/>
      <c r="R131" s="227">
        <f>SUM(R132:R143)</f>
        <v>0</v>
      </c>
      <c r="S131" s="226"/>
      <c r="T131" s="228">
        <f>SUM(T132:T143)</f>
        <v>0</v>
      </c>
      <c r="AR131" s="229" t="s">
        <v>88</v>
      </c>
      <c r="AT131" s="230" t="s">
        <v>77</v>
      </c>
      <c r="AU131" s="230" t="s">
        <v>88</v>
      </c>
      <c r="AY131" s="229" t="s">
        <v>133</v>
      </c>
      <c r="BK131" s="231">
        <f>SUM(BK132:BK143)</f>
        <v>0</v>
      </c>
    </row>
    <row r="132" s="1" customFormat="1" ht="16.5" customHeight="1">
      <c r="B132" s="47"/>
      <c r="C132" s="288" t="s">
        <v>379</v>
      </c>
      <c r="D132" s="288" t="s">
        <v>250</v>
      </c>
      <c r="E132" s="289" t="s">
        <v>1148</v>
      </c>
      <c r="F132" s="290" t="s">
        <v>1149</v>
      </c>
      <c r="G132" s="291" t="s">
        <v>809</v>
      </c>
      <c r="H132" s="292">
        <v>1</v>
      </c>
      <c r="I132" s="293"/>
      <c r="J132" s="294">
        <f>ROUND(I132*H132,2)</f>
        <v>0</v>
      </c>
      <c r="K132" s="290" t="s">
        <v>34</v>
      </c>
      <c r="L132" s="295"/>
      <c r="M132" s="296" t="s">
        <v>34</v>
      </c>
      <c r="N132" s="297" t="s">
        <v>49</v>
      </c>
      <c r="O132" s="48"/>
      <c r="P132" s="243">
        <f>O132*H132</f>
        <v>0</v>
      </c>
      <c r="Q132" s="243">
        <v>0</v>
      </c>
      <c r="R132" s="243">
        <f>Q132*H132</f>
        <v>0</v>
      </c>
      <c r="S132" s="243">
        <v>0</v>
      </c>
      <c r="T132" s="244">
        <f>S132*H132</f>
        <v>0</v>
      </c>
      <c r="AR132" s="24" t="s">
        <v>412</v>
      </c>
      <c r="AT132" s="24" t="s">
        <v>250</v>
      </c>
      <c r="AU132" s="24" t="s">
        <v>147</v>
      </c>
      <c r="AY132" s="24" t="s">
        <v>133</v>
      </c>
      <c r="BE132" s="245">
        <f>IF(N132="základní",J132,0)</f>
        <v>0</v>
      </c>
      <c r="BF132" s="245">
        <f>IF(N132="snížená",J132,0)</f>
        <v>0</v>
      </c>
      <c r="BG132" s="245">
        <f>IF(N132="zákl. přenesená",J132,0)</f>
        <v>0</v>
      </c>
      <c r="BH132" s="245">
        <f>IF(N132="sníž. přenesená",J132,0)</f>
        <v>0</v>
      </c>
      <c r="BI132" s="245">
        <f>IF(N132="nulová",J132,0)</f>
        <v>0</v>
      </c>
      <c r="BJ132" s="24" t="s">
        <v>86</v>
      </c>
      <c r="BK132" s="245">
        <f>ROUND(I132*H132,2)</f>
        <v>0</v>
      </c>
      <c r="BL132" s="24" t="s">
        <v>308</v>
      </c>
      <c r="BM132" s="24" t="s">
        <v>558</v>
      </c>
    </row>
    <row r="133" s="1" customFormat="1" ht="16.5" customHeight="1">
      <c r="B133" s="47"/>
      <c r="C133" s="288" t="s">
        <v>386</v>
      </c>
      <c r="D133" s="288" t="s">
        <v>250</v>
      </c>
      <c r="E133" s="289" t="s">
        <v>1150</v>
      </c>
      <c r="F133" s="290" t="s">
        <v>1151</v>
      </c>
      <c r="G133" s="291" t="s">
        <v>809</v>
      </c>
      <c r="H133" s="292">
        <v>1</v>
      </c>
      <c r="I133" s="293"/>
      <c r="J133" s="294">
        <f>ROUND(I133*H133,2)</f>
        <v>0</v>
      </c>
      <c r="K133" s="290" t="s">
        <v>34</v>
      </c>
      <c r="L133" s="295"/>
      <c r="M133" s="296" t="s">
        <v>34</v>
      </c>
      <c r="N133" s="297" t="s">
        <v>49</v>
      </c>
      <c r="O133" s="48"/>
      <c r="P133" s="243">
        <f>O133*H133</f>
        <v>0</v>
      </c>
      <c r="Q133" s="243">
        <v>0</v>
      </c>
      <c r="R133" s="243">
        <f>Q133*H133</f>
        <v>0</v>
      </c>
      <c r="S133" s="243">
        <v>0</v>
      </c>
      <c r="T133" s="244">
        <f>S133*H133</f>
        <v>0</v>
      </c>
      <c r="AR133" s="24" t="s">
        <v>412</v>
      </c>
      <c r="AT133" s="24" t="s">
        <v>250</v>
      </c>
      <c r="AU133" s="24" t="s">
        <v>147</v>
      </c>
      <c r="AY133" s="24" t="s">
        <v>133</v>
      </c>
      <c r="BE133" s="245">
        <f>IF(N133="základní",J133,0)</f>
        <v>0</v>
      </c>
      <c r="BF133" s="245">
        <f>IF(N133="snížená",J133,0)</f>
        <v>0</v>
      </c>
      <c r="BG133" s="245">
        <f>IF(N133="zákl. přenesená",J133,0)</f>
        <v>0</v>
      </c>
      <c r="BH133" s="245">
        <f>IF(N133="sníž. přenesená",J133,0)</f>
        <v>0</v>
      </c>
      <c r="BI133" s="245">
        <f>IF(N133="nulová",J133,0)</f>
        <v>0</v>
      </c>
      <c r="BJ133" s="24" t="s">
        <v>86</v>
      </c>
      <c r="BK133" s="245">
        <f>ROUND(I133*H133,2)</f>
        <v>0</v>
      </c>
      <c r="BL133" s="24" t="s">
        <v>308</v>
      </c>
      <c r="BM133" s="24" t="s">
        <v>567</v>
      </c>
    </row>
    <row r="134" s="1" customFormat="1" ht="16.5" customHeight="1">
      <c r="B134" s="47"/>
      <c r="C134" s="288" t="s">
        <v>390</v>
      </c>
      <c r="D134" s="288" t="s">
        <v>250</v>
      </c>
      <c r="E134" s="289" t="s">
        <v>1152</v>
      </c>
      <c r="F134" s="290" t="s">
        <v>1153</v>
      </c>
      <c r="G134" s="291" t="s">
        <v>809</v>
      </c>
      <c r="H134" s="292">
        <v>1</v>
      </c>
      <c r="I134" s="293"/>
      <c r="J134" s="294">
        <f>ROUND(I134*H134,2)</f>
        <v>0</v>
      </c>
      <c r="K134" s="290" t="s">
        <v>34</v>
      </c>
      <c r="L134" s="295"/>
      <c r="M134" s="296" t="s">
        <v>34</v>
      </c>
      <c r="N134" s="297" t="s">
        <v>49</v>
      </c>
      <c r="O134" s="48"/>
      <c r="P134" s="243">
        <f>O134*H134</f>
        <v>0</v>
      </c>
      <c r="Q134" s="243">
        <v>0</v>
      </c>
      <c r="R134" s="243">
        <f>Q134*H134</f>
        <v>0</v>
      </c>
      <c r="S134" s="243">
        <v>0</v>
      </c>
      <c r="T134" s="244">
        <f>S134*H134</f>
        <v>0</v>
      </c>
      <c r="AR134" s="24" t="s">
        <v>412</v>
      </c>
      <c r="AT134" s="24" t="s">
        <v>250</v>
      </c>
      <c r="AU134" s="24" t="s">
        <v>147</v>
      </c>
      <c r="AY134" s="24" t="s">
        <v>133</v>
      </c>
      <c r="BE134" s="245">
        <f>IF(N134="základní",J134,0)</f>
        <v>0</v>
      </c>
      <c r="BF134" s="245">
        <f>IF(N134="snížená",J134,0)</f>
        <v>0</v>
      </c>
      <c r="BG134" s="245">
        <f>IF(N134="zákl. přenesená",J134,0)</f>
        <v>0</v>
      </c>
      <c r="BH134" s="245">
        <f>IF(N134="sníž. přenesená",J134,0)</f>
        <v>0</v>
      </c>
      <c r="BI134" s="245">
        <f>IF(N134="nulová",J134,0)</f>
        <v>0</v>
      </c>
      <c r="BJ134" s="24" t="s">
        <v>86</v>
      </c>
      <c r="BK134" s="245">
        <f>ROUND(I134*H134,2)</f>
        <v>0</v>
      </c>
      <c r="BL134" s="24" t="s">
        <v>308</v>
      </c>
      <c r="BM134" s="24" t="s">
        <v>581</v>
      </c>
    </row>
    <row r="135" s="1" customFormat="1" ht="16.5" customHeight="1">
      <c r="B135" s="47"/>
      <c r="C135" s="288" t="s">
        <v>398</v>
      </c>
      <c r="D135" s="288" t="s">
        <v>250</v>
      </c>
      <c r="E135" s="289" t="s">
        <v>1154</v>
      </c>
      <c r="F135" s="290" t="s">
        <v>1155</v>
      </c>
      <c r="G135" s="291" t="s">
        <v>809</v>
      </c>
      <c r="H135" s="292">
        <v>1</v>
      </c>
      <c r="I135" s="293"/>
      <c r="J135" s="294">
        <f>ROUND(I135*H135,2)</f>
        <v>0</v>
      </c>
      <c r="K135" s="290" t="s">
        <v>34</v>
      </c>
      <c r="L135" s="295"/>
      <c r="M135" s="296" t="s">
        <v>34</v>
      </c>
      <c r="N135" s="297" t="s">
        <v>49</v>
      </c>
      <c r="O135" s="48"/>
      <c r="P135" s="243">
        <f>O135*H135</f>
        <v>0</v>
      </c>
      <c r="Q135" s="243">
        <v>0</v>
      </c>
      <c r="R135" s="243">
        <f>Q135*H135</f>
        <v>0</v>
      </c>
      <c r="S135" s="243">
        <v>0</v>
      </c>
      <c r="T135" s="244">
        <f>S135*H135</f>
        <v>0</v>
      </c>
      <c r="AR135" s="24" t="s">
        <v>412</v>
      </c>
      <c r="AT135" s="24" t="s">
        <v>250</v>
      </c>
      <c r="AU135" s="24" t="s">
        <v>147</v>
      </c>
      <c r="AY135" s="24" t="s">
        <v>133</v>
      </c>
      <c r="BE135" s="245">
        <f>IF(N135="základní",J135,0)</f>
        <v>0</v>
      </c>
      <c r="BF135" s="245">
        <f>IF(N135="snížená",J135,0)</f>
        <v>0</v>
      </c>
      <c r="BG135" s="245">
        <f>IF(N135="zákl. přenesená",J135,0)</f>
        <v>0</v>
      </c>
      <c r="BH135" s="245">
        <f>IF(N135="sníž. přenesená",J135,0)</f>
        <v>0</v>
      </c>
      <c r="BI135" s="245">
        <f>IF(N135="nulová",J135,0)</f>
        <v>0</v>
      </c>
      <c r="BJ135" s="24" t="s">
        <v>86</v>
      </c>
      <c r="BK135" s="245">
        <f>ROUND(I135*H135,2)</f>
        <v>0</v>
      </c>
      <c r="BL135" s="24" t="s">
        <v>308</v>
      </c>
      <c r="BM135" s="24" t="s">
        <v>597</v>
      </c>
    </row>
    <row r="136" s="1" customFormat="1" ht="16.5" customHeight="1">
      <c r="B136" s="47"/>
      <c r="C136" s="288" t="s">
        <v>403</v>
      </c>
      <c r="D136" s="288" t="s">
        <v>250</v>
      </c>
      <c r="E136" s="289" t="s">
        <v>1156</v>
      </c>
      <c r="F136" s="290" t="s">
        <v>1157</v>
      </c>
      <c r="G136" s="291" t="s">
        <v>809</v>
      </c>
      <c r="H136" s="292">
        <v>6</v>
      </c>
      <c r="I136" s="293"/>
      <c r="J136" s="294">
        <f>ROUND(I136*H136,2)</f>
        <v>0</v>
      </c>
      <c r="K136" s="290" t="s">
        <v>34</v>
      </c>
      <c r="L136" s="295"/>
      <c r="M136" s="296" t="s">
        <v>34</v>
      </c>
      <c r="N136" s="297" t="s">
        <v>49</v>
      </c>
      <c r="O136" s="48"/>
      <c r="P136" s="243">
        <f>O136*H136</f>
        <v>0</v>
      </c>
      <c r="Q136" s="243">
        <v>0</v>
      </c>
      <c r="R136" s="243">
        <f>Q136*H136</f>
        <v>0</v>
      </c>
      <c r="S136" s="243">
        <v>0</v>
      </c>
      <c r="T136" s="244">
        <f>S136*H136</f>
        <v>0</v>
      </c>
      <c r="AR136" s="24" t="s">
        <v>412</v>
      </c>
      <c r="AT136" s="24" t="s">
        <v>250</v>
      </c>
      <c r="AU136" s="24" t="s">
        <v>147</v>
      </c>
      <c r="AY136" s="24" t="s">
        <v>133</v>
      </c>
      <c r="BE136" s="245">
        <f>IF(N136="základní",J136,0)</f>
        <v>0</v>
      </c>
      <c r="BF136" s="245">
        <f>IF(N136="snížená",J136,0)</f>
        <v>0</v>
      </c>
      <c r="BG136" s="245">
        <f>IF(N136="zákl. přenesená",J136,0)</f>
        <v>0</v>
      </c>
      <c r="BH136" s="245">
        <f>IF(N136="sníž. přenesená",J136,0)</f>
        <v>0</v>
      </c>
      <c r="BI136" s="245">
        <f>IF(N136="nulová",J136,0)</f>
        <v>0</v>
      </c>
      <c r="BJ136" s="24" t="s">
        <v>86</v>
      </c>
      <c r="BK136" s="245">
        <f>ROUND(I136*H136,2)</f>
        <v>0</v>
      </c>
      <c r="BL136" s="24" t="s">
        <v>308</v>
      </c>
      <c r="BM136" s="24" t="s">
        <v>612</v>
      </c>
    </row>
    <row r="137" s="1" customFormat="1" ht="16.5" customHeight="1">
      <c r="B137" s="47"/>
      <c r="C137" s="288" t="s">
        <v>202</v>
      </c>
      <c r="D137" s="288" t="s">
        <v>250</v>
      </c>
      <c r="E137" s="289" t="s">
        <v>1158</v>
      </c>
      <c r="F137" s="290" t="s">
        <v>1159</v>
      </c>
      <c r="G137" s="291" t="s">
        <v>809</v>
      </c>
      <c r="H137" s="292">
        <v>1</v>
      </c>
      <c r="I137" s="293"/>
      <c r="J137" s="294">
        <f>ROUND(I137*H137,2)</f>
        <v>0</v>
      </c>
      <c r="K137" s="290" t="s">
        <v>34</v>
      </c>
      <c r="L137" s="295"/>
      <c r="M137" s="296" t="s">
        <v>34</v>
      </c>
      <c r="N137" s="297" t="s">
        <v>49</v>
      </c>
      <c r="O137" s="48"/>
      <c r="P137" s="243">
        <f>O137*H137</f>
        <v>0</v>
      </c>
      <c r="Q137" s="243">
        <v>0</v>
      </c>
      <c r="R137" s="243">
        <f>Q137*H137</f>
        <v>0</v>
      </c>
      <c r="S137" s="243">
        <v>0</v>
      </c>
      <c r="T137" s="244">
        <f>S137*H137</f>
        <v>0</v>
      </c>
      <c r="AR137" s="24" t="s">
        <v>412</v>
      </c>
      <c r="AT137" s="24" t="s">
        <v>250</v>
      </c>
      <c r="AU137" s="24" t="s">
        <v>147</v>
      </c>
      <c r="AY137" s="24" t="s">
        <v>133</v>
      </c>
      <c r="BE137" s="245">
        <f>IF(N137="základní",J137,0)</f>
        <v>0</v>
      </c>
      <c r="BF137" s="245">
        <f>IF(N137="snížená",J137,0)</f>
        <v>0</v>
      </c>
      <c r="BG137" s="245">
        <f>IF(N137="zákl. přenesená",J137,0)</f>
        <v>0</v>
      </c>
      <c r="BH137" s="245">
        <f>IF(N137="sníž. přenesená",J137,0)</f>
        <v>0</v>
      </c>
      <c r="BI137" s="245">
        <f>IF(N137="nulová",J137,0)</f>
        <v>0</v>
      </c>
      <c r="BJ137" s="24" t="s">
        <v>86</v>
      </c>
      <c r="BK137" s="245">
        <f>ROUND(I137*H137,2)</f>
        <v>0</v>
      </c>
      <c r="BL137" s="24" t="s">
        <v>308</v>
      </c>
      <c r="BM137" s="24" t="s">
        <v>294</v>
      </c>
    </row>
    <row r="138" s="1" customFormat="1" ht="16.5" customHeight="1">
      <c r="B138" s="47"/>
      <c r="C138" s="288" t="s">
        <v>412</v>
      </c>
      <c r="D138" s="288" t="s">
        <v>250</v>
      </c>
      <c r="E138" s="289" t="s">
        <v>1160</v>
      </c>
      <c r="F138" s="290" t="s">
        <v>1161</v>
      </c>
      <c r="G138" s="291" t="s">
        <v>809</v>
      </c>
      <c r="H138" s="292">
        <v>1</v>
      </c>
      <c r="I138" s="293"/>
      <c r="J138" s="294">
        <f>ROUND(I138*H138,2)</f>
        <v>0</v>
      </c>
      <c r="K138" s="290" t="s">
        <v>34</v>
      </c>
      <c r="L138" s="295"/>
      <c r="M138" s="296" t="s">
        <v>34</v>
      </c>
      <c r="N138" s="297" t="s">
        <v>49</v>
      </c>
      <c r="O138" s="48"/>
      <c r="P138" s="243">
        <f>O138*H138</f>
        <v>0</v>
      </c>
      <c r="Q138" s="243">
        <v>0</v>
      </c>
      <c r="R138" s="243">
        <f>Q138*H138</f>
        <v>0</v>
      </c>
      <c r="S138" s="243">
        <v>0</v>
      </c>
      <c r="T138" s="244">
        <f>S138*H138</f>
        <v>0</v>
      </c>
      <c r="AR138" s="24" t="s">
        <v>412</v>
      </c>
      <c r="AT138" s="24" t="s">
        <v>250</v>
      </c>
      <c r="AU138" s="24" t="s">
        <v>147</v>
      </c>
      <c r="AY138" s="24" t="s">
        <v>133</v>
      </c>
      <c r="BE138" s="245">
        <f>IF(N138="základní",J138,0)</f>
        <v>0</v>
      </c>
      <c r="BF138" s="245">
        <f>IF(N138="snížená",J138,0)</f>
        <v>0</v>
      </c>
      <c r="BG138" s="245">
        <f>IF(N138="zákl. přenesená",J138,0)</f>
        <v>0</v>
      </c>
      <c r="BH138" s="245">
        <f>IF(N138="sníž. přenesená",J138,0)</f>
        <v>0</v>
      </c>
      <c r="BI138" s="245">
        <f>IF(N138="nulová",J138,0)</f>
        <v>0</v>
      </c>
      <c r="BJ138" s="24" t="s">
        <v>86</v>
      </c>
      <c r="BK138" s="245">
        <f>ROUND(I138*H138,2)</f>
        <v>0</v>
      </c>
      <c r="BL138" s="24" t="s">
        <v>308</v>
      </c>
      <c r="BM138" s="24" t="s">
        <v>318</v>
      </c>
    </row>
    <row r="139" s="1" customFormat="1" ht="16.5" customHeight="1">
      <c r="B139" s="47"/>
      <c r="C139" s="288" t="s">
        <v>417</v>
      </c>
      <c r="D139" s="288" t="s">
        <v>250</v>
      </c>
      <c r="E139" s="289" t="s">
        <v>1162</v>
      </c>
      <c r="F139" s="290" t="s">
        <v>1163</v>
      </c>
      <c r="G139" s="291" t="s">
        <v>809</v>
      </c>
      <c r="H139" s="292">
        <v>4</v>
      </c>
      <c r="I139" s="293"/>
      <c r="J139" s="294">
        <f>ROUND(I139*H139,2)</f>
        <v>0</v>
      </c>
      <c r="K139" s="290" t="s">
        <v>34</v>
      </c>
      <c r="L139" s="295"/>
      <c r="M139" s="296" t="s">
        <v>34</v>
      </c>
      <c r="N139" s="297" t="s">
        <v>49</v>
      </c>
      <c r="O139" s="48"/>
      <c r="P139" s="243">
        <f>O139*H139</f>
        <v>0</v>
      </c>
      <c r="Q139" s="243">
        <v>0</v>
      </c>
      <c r="R139" s="243">
        <f>Q139*H139</f>
        <v>0</v>
      </c>
      <c r="S139" s="243">
        <v>0</v>
      </c>
      <c r="T139" s="244">
        <f>S139*H139</f>
        <v>0</v>
      </c>
      <c r="AR139" s="24" t="s">
        <v>412</v>
      </c>
      <c r="AT139" s="24" t="s">
        <v>250</v>
      </c>
      <c r="AU139" s="24" t="s">
        <v>147</v>
      </c>
      <c r="AY139" s="24" t="s">
        <v>133</v>
      </c>
      <c r="BE139" s="245">
        <f>IF(N139="základní",J139,0)</f>
        <v>0</v>
      </c>
      <c r="BF139" s="245">
        <f>IF(N139="snížená",J139,0)</f>
        <v>0</v>
      </c>
      <c r="BG139" s="245">
        <f>IF(N139="zákl. přenesená",J139,0)</f>
        <v>0</v>
      </c>
      <c r="BH139" s="245">
        <f>IF(N139="sníž. přenesená",J139,0)</f>
        <v>0</v>
      </c>
      <c r="BI139" s="245">
        <f>IF(N139="nulová",J139,0)</f>
        <v>0</v>
      </c>
      <c r="BJ139" s="24" t="s">
        <v>86</v>
      </c>
      <c r="BK139" s="245">
        <f>ROUND(I139*H139,2)</f>
        <v>0</v>
      </c>
      <c r="BL139" s="24" t="s">
        <v>308</v>
      </c>
      <c r="BM139" s="24" t="s">
        <v>641</v>
      </c>
    </row>
    <row r="140" s="1" customFormat="1" ht="16.5" customHeight="1">
      <c r="B140" s="47"/>
      <c r="C140" s="288" t="s">
        <v>424</v>
      </c>
      <c r="D140" s="288" t="s">
        <v>250</v>
      </c>
      <c r="E140" s="289" t="s">
        <v>1164</v>
      </c>
      <c r="F140" s="290" t="s">
        <v>1165</v>
      </c>
      <c r="G140" s="291" t="s">
        <v>809</v>
      </c>
      <c r="H140" s="292">
        <v>2</v>
      </c>
      <c r="I140" s="293"/>
      <c r="J140" s="294">
        <f>ROUND(I140*H140,2)</f>
        <v>0</v>
      </c>
      <c r="K140" s="290" t="s">
        <v>34</v>
      </c>
      <c r="L140" s="295"/>
      <c r="M140" s="296" t="s">
        <v>34</v>
      </c>
      <c r="N140" s="297" t="s">
        <v>49</v>
      </c>
      <c r="O140" s="48"/>
      <c r="P140" s="243">
        <f>O140*H140</f>
        <v>0</v>
      </c>
      <c r="Q140" s="243">
        <v>0</v>
      </c>
      <c r="R140" s="243">
        <f>Q140*H140</f>
        <v>0</v>
      </c>
      <c r="S140" s="243">
        <v>0</v>
      </c>
      <c r="T140" s="244">
        <f>S140*H140</f>
        <v>0</v>
      </c>
      <c r="AR140" s="24" t="s">
        <v>412</v>
      </c>
      <c r="AT140" s="24" t="s">
        <v>250</v>
      </c>
      <c r="AU140" s="24" t="s">
        <v>147</v>
      </c>
      <c r="AY140" s="24" t="s">
        <v>133</v>
      </c>
      <c r="BE140" s="245">
        <f>IF(N140="základní",J140,0)</f>
        <v>0</v>
      </c>
      <c r="BF140" s="245">
        <f>IF(N140="snížená",J140,0)</f>
        <v>0</v>
      </c>
      <c r="BG140" s="245">
        <f>IF(N140="zákl. přenesená",J140,0)</f>
        <v>0</v>
      </c>
      <c r="BH140" s="245">
        <f>IF(N140="sníž. přenesená",J140,0)</f>
        <v>0</v>
      </c>
      <c r="BI140" s="245">
        <f>IF(N140="nulová",J140,0)</f>
        <v>0</v>
      </c>
      <c r="BJ140" s="24" t="s">
        <v>86</v>
      </c>
      <c r="BK140" s="245">
        <f>ROUND(I140*H140,2)</f>
        <v>0</v>
      </c>
      <c r="BL140" s="24" t="s">
        <v>308</v>
      </c>
      <c r="BM140" s="24" t="s">
        <v>654</v>
      </c>
    </row>
    <row r="141" s="1" customFormat="1" ht="16.5" customHeight="1">
      <c r="B141" s="47"/>
      <c r="C141" s="288" t="s">
        <v>433</v>
      </c>
      <c r="D141" s="288" t="s">
        <v>250</v>
      </c>
      <c r="E141" s="289" t="s">
        <v>1166</v>
      </c>
      <c r="F141" s="290" t="s">
        <v>1167</v>
      </c>
      <c r="G141" s="291" t="s">
        <v>235</v>
      </c>
      <c r="H141" s="292">
        <v>0.5</v>
      </c>
      <c r="I141" s="293"/>
      <c r="J141" s="294">
        <f>ROUND(I141*H141,2)</f>
        <v>0</v>
      </c>
      <c r="K141" s="290" t="s">
        <v>34</v>
      </c>
      <c r="L141" s="295"/>
      <c r="M141" s="296" t="s">
        <v>34</v>
      </c>
      <c r="N141" s="297" t="s">
        <v>49</v>
      </c>
      <c r="O141" s="48"/>
      <c r="P141" s="243">
        <f>O141*H141</f>
        <v>0</v>
      </c>
      <c r="Q141" s="243">
        <v>0</v>
      </c>
      <c r="R141" s="243">
        <f>Q141*H141</f>
        <v>0</v>
      </c>
      <c r="S141" s="243">
        <v>0</v>
      </c>
      <c r="T141" s="244">
        <f>S141*H141</f>
        <v>0</v>
      </c>
      <c r="AR141" s="24" t="s">
        <v>412</v>
      </c>
      <c r="AT141" s="24" t="s">
        <v>250</v>
      </c>
      <c r="AU141" s="24" t="s">
        <v>147</v>
      </c>
      <c r="AY141" s="24" t="s">
        <v>133</v>
      </c>
      <c r="BE141" s="245">
        <f>IF(N141="základní",J141,0)</f>
        <v>0</v>
      </c>
      <c r="BF141" s="245">
        <f>IF(N141="snížená",J141,0)</f>
        <v>0</v>
      </c>
      <c r="BG141" s="245">
        <f>IF(N141="zákl. přenesená",J141,0)</f>
        <v>0</v>
      </c>
      <c r="BH141" s="245">
        <f>IF(N141="sníž. přenesená",J141,0)</f>
        <v>0</v>
      </c>
      <c r="BI141" s="245">
        <f>IF(N141="nulová",J141,0)</f>
        <v>0</v>
      </c>
      <c r="BJ141" s="24" t="s">
        <v>86</v>
      </c>
      <c r="BK141" s="245">
        <f>ROUND(I141*H141,2)</f>
        <v>0</v>
      </c>
      <c r="BL141" s="24" t="s">
        <v>308</v>
      </c>
      <c r="BM141" s="24" t="s">
        <v>664</v>
      </c>
    </row>
    <row r="142" s="1" customFormat="1" ht="16.5" customHeight="1">
      <c r="B142" s="47"/>
      <c r="C142" s="288" t="s">
        <v>438</v>
      </c>
      <c r="D142" s="288" t="s">
        <v>250</v>
      </c>
      <c r="E142" s="289" t="s">
        <v>1168</v>
      </c>
      <c r="F142" s="290" t="s">
        <v>1169</v>
      </c>
      <c r="G142" s="291" t="s">
        <v>809</v>
      </c>
      <c r="H142" s="292">
        <v>1</v>
      </c>
      <c r="I142" s="293"/>
      <c r="J142" s="294">
        <f>ROUND(I142*H142,2)</f>
        <v>0</v>
      </c>
      <c r="K142" s="290" t="s">
        <v>34</v>
      </c>
      <c r="L142" s="295"/>
      <c r="M142" s="296" t="s">
        <v>34</v>
      </c>
      <c r="N142" s="297" t="s">
        <v>49</v>
      </c>
      <c r="O142" s="48"/>
      <c r="P142" s="243">
        <f>O142*H142</f>
        <v>0</v>
      </c>
      <c r="Q142" s="243">
        <v>0</v>
      </c>
      <c r="R142" s="243">
        <f>Q142*H142</f>
        <v>0</v>
      </c>
      <c r="S142" s="243">
        <v>0</v>
      </c>
      <c r="T142" s="244">
        <f>S142*H142</f>
        <v>0</v>
      </c>
      <c r="AR142" s="24" t="s">
        <v>412</v>
      </c>
      <c r="AT142" s="24" t="s">
        <v>250</v>
      </c>
      <c r="AU142" s="24" t="s">
        <v>147</v>
      </c>
      <c r="AY142" s="24" t="s">
        <v>133</v>
      </c>
      <c r="BE142" s="245">
        <f>IF(N142="základní",J142,0)</f>
        <v>0</v>
      </c>
      <c r="BF142" s="245">
        <f>IF(N142="snížená",J142,0)</f>
        <v>0</v>
      </c>
      <c r="BG142" s="245">
        <f>IF(N142="zákl. přenesená",J142,0)</f>
        <v>0</v>
      </c>
      <c r="BH142" s="245">
        <f>IF(N142="sníž. přenesená",J142,0)</f>
        <v>0</v>
      </c>
      <c r="BI142" s="245">
        <f>IF(N142="nulová",J142,0)</f>
        <v>0</v>
      </c>
      <c r="BJ142" s="24" t="s">
        <v>86</v>
      </c>
      <c r="BK142" s="245">
        <f>ROUND(I142*H142,2)</f>
        <v>0</v>
      </c>
      <c r="BL142" s="24" t="s">
        <v>308</v>
      </c>
      <c r="BM142" s="24" t="s">
        <v>675</v>
      </c>
    </row>
    <row r="143" s="1" customFormat="1" ht="16.5" customHeight="1">
      <c r="B143" s="47"/>
      <c r="C143" s="288" t="s">
        <v>444</v>
      </c>
      <c r="D143" s="288" t="s">
        <v>250</v>
      </c>
      <c r="E143" s="289" t="s">
        <v>1170</v>
      </c>
      <c r="F143" s="290" t="s">
        <v>1171</v>
      </c>
      <c r="G143" s="291" t="s">
        <v>809</v>
      </c>
      <c r="H143" s="292">
        <v>3</v>
      </c>
      <c r="I143" s="293"/>
      <c r="J143" s="294">
        <f>ROUND(I143*H143,2)</f>
        <v>0</v>
      </c>
      <c r="K143" s="290" t="s">
        <v>34</v>
      </c>
      <c r="L143" s="295"/>
      <c r="M143" s="296" t="s">
        <v>34</v>
      </c>
      <c r="N143" s="297" t="s">
        <v>49</v>
      </c>
      <c r="O143" s="48"/>
      <c r="P143" s="243">
        <f>O143*H143</f>
        <v>0</v>
      </c>
      <c r="Q143" s="243">
        <v>0</v>
      </c>
      <c r="R143" s="243">
        <f>Q143*H143</f>
        <v>0</v>
      </c>
      <c r="S143" s="243">
        <v>0</v>
      </c>
      <c r="T143" s="244">
        <f>S143*H143</f>
        <v>0</v>
      </c>
      <c r="AR143" s="24" t="s">
        <v>412</v>
      </c>
      <c r="AT143" s="24" t="s">
        <v>250</v>
      </c>
      <c r="AU143" s="24" t="s">
        <v>147</v>
      </c>
      <c r="AY143" s="24" t="s">
        <v>133</v>
      </c>
      <c r="BE143" s="245">
        <f>IF(N143="základní",J143,0)</f>
        <v>0</v>
      </c>
      <c r="BF143" s="245">
        <f>IF(N143="snížená",J143,0)</f>
        <v>0</v>
      </c>
      <c r="BG143" s="245">
        <f>IF(N143="zákl. přenesená",J143,0)</f>
        <v>0</v>
      </c>
      <c r="BH143" s="245">
        <f>IF(N143="sníž. přenesená",J143,0)</f>
        <v>0</v>
      </c>
      <c r="BI143" s="245">
        <f>IF(N143="nulová",J143,0)</f>
        <v>0</v>
      </c>
      <c r="BJ143" s="24" t="s">
        <v>86</v>
      </c>
      <c r="BK143" s="245">
        <f>ROUND(I143*H143,2)</f>
        <v>0</v>
      </c>
      <c r="BL143" s="24" t="s">
        <v>308</v>
      </c>
      <c r="BM143" s="24" t="s">
        <v>692</v>
      </c>
    </row>
    <row r="144" s="11" customFormat="1" ht="22.32" customHeight="1">
      <c r="B144" s="218"/>
      <c r="C144" s="219"/>
      <c r="D144" s="220" t="s">
        <v>77</v>
      </c>
      <c r="E144" s="232" t="s">
        <v>1172</v>
      </c>
      <c r="F144" s="232" t="s">
        <v>1172</v>
      </c>
      <c r="G144" s="219"/>
      <c r="H144" s="219"/>
      <c r="I144" s="222"/>
      <c r="J144" s="233">
        <f>BK144</f>
        <v>0</v>
      </c>
      <c r="K144" s="219"/>
      <c r="L144" s="224"/>
      <c r="M144" s="225"/>
      <c r="N144" s="226"/>
      <c r="O144" s="226"/>
      <c r="P144" s="227">
        <f>SUM(P145:P148)</f>
        <v>0</v>
      </c>
      <c r="Q144" s="226"/>
      <c r="R144" s="227">
        <f>SUM(R145:R148)</f>
        <v>0</v>
      </c>
      <c r="S144" s="226"/>
      <c r="T144" s="228">
        <f>SUM(T145:T148)</f>
        <v>0</v>
      </c>
      <c r="AR144" s="229" t="s">
        <v>88</v>
      </c>
      <c r="AT144" s="230" t="s">
        <v>77</v>
      </c>
      <c r="AU144" s="230" t="s">
        <v>88</v>
      </c>
      <c r="AY144" s="229" t="s">
        <v>133</v>
      </c>
      <c r="BK144" s="231">
        <f>SUM(BK145:BK148)</f>
        <v>0</v>
      </c>
    </row>
    <row r="145" s="1" customFormat="1" ht="16.5" customHeight="1">
      <c r="B145" s="47"/>
      <c r="C145" s="288" t="s">
        <v>451</v>
      </c>
      <c r="D145" s="288" t="s">
        <v>250</v>
      </c>
      <c r="E145" s="289" t="s">
        <v>1173</v>
      </c>
      <c r="F145" s="290" t="s">
        <v>1174</v>
      </c>
      <c r="G145" s="291" t="s">
        <v>809</v>
      </c>
      <c r="H145" s="292">
        <v>8</v>
      </c>
      <c r="I145" s="293"/>
      <c r="J145" s="294">
        <f>ROUND(I145*H145,2)</f>
        <v>0</v>
      </c>
      <c r="K145" s="290" t="s">
        <v>34</v>
      </c>
      <c r="L145" s="295"/>
      <c r="M145" s="296" t="s">
        <v>34</v>
      </c>
      <c r="N145" s="297" t="s">
        <v>49</v>
      </c>
      <c r="O145" s="48"/>
      <c r="P145" s="243">
        <f>O145*H145</f>
        <v>0</v>
      </c>
      <c r="Q145" s="243">
        <v>0</v>
      </c>
      <c r="R145" s="243">
        <f>Q145*H145</f>
        <v>0</v>
      </c>
      <c r="S145" s="243">
        <v>0</v>
      </c>
      <c r="T145" s="244">
        <f>S145*H145</f>
        <v>0</v>
      </c>
      <c r="AR145" s="24" t="s">
        <v>412</v>
      </c>
      <c r="AT145" s="24" t="s">
        <v>250</v>
      </c>
      <c r="AU145" s="24" t="s">
        <v>147</v>
      </c>
      <c r="AY145" s="24" t="s">
        <v>133</v>
      </c>
      <c r="BE145" s="245">
        <f>IF(N145="základní",J145,0)</f>
        <v>0</v>
      </c>
      <c r="BF145" s="245">
        <f>IF(N145="snížená",J145,0)</f>
        <v>0</v>
      </c>
      <c r="BG145" s="245">
        <f>IF(N145="zákl. přenesená",J145,0)</f>
        <v>0</v>
      </c>
      <c r="BH145" s="245">
        <f>IF(N145="sníž. přenesená",J145,0)</f>
        <v>0</v>
      </c>
      <c r="BI145" s="245">
        <f>IF(N145="nulová",J145,0)</f>
        <v>0</v>
      </c>
      <c r="BJ145" s="24" t="s">
        <v>86</v>
      </c>
      <c r="BK145" s="245">
        <f>ROUND(I145*H145,2)</f>
        <v>0</v>
      </c>
      <c r="BL145" s="24" t="s">
        <v>308</v>
      </c>
      <c r="BM145" s="24" t="s">
        <v>706</v>
      </c>
    </row>
    <row r="146" s="1" customFormat="1" ht="16.5" customHeight="1">
      <c r="B146" s="47"/>
      <c r="C146" s="288" t="s">
        <v>456</v>
      </c>
      <c r="D146" s="288" t="s">
        <v>250</v>
      </c>
      <c r="E146" s="289" t="s">
        <v>1175</v>
      </c>
      <c r="F146" s="290" t="s">
        <v>1176</v>
      </c>
      <c r="G146" s="291" t="s">
        <v>809</v>
      </c>
      <c r="H146" s="292">
        <v>1</v>
      </c>
      <c r="I146" s="293"/>
      <c r="J146" s="294">
        <f>ROUND(I146*H146,2)</f>
        <v>0</v>
      </c>
      <c r="K146" s="290" t="s">
        <v>34</v>
      </c>
      <c r="L146" s="295"/>
      <c r="M146" s="296" t="s">
        <v>34</v>
      </c>
      <c r="N146" s="297" t="s">
        <v>49</v>
      </c>
      <c r="O146" s="48"/>
      <c r="P146" s="243">
        <f>O146*H146</f>
        <v>0</v>
      </c>
      <c r="Q146" s="243">
        <v>0</v>
      </c>
      <c r="R146" s="243">
        <f>Q146*H146</f>
        <v>0</v>
      </c>
      <c r="S146" s="243">
        <v>0</v>
      </c>
      <c r="T146" s="244">
        <f>S146*H146</f>
        <v>0</v>
      </c>
      <c r="AR146" s="24" t="s">
        <v>412</v>
      </c>
      <c r="AT146" s="24" t="s">
        <v>250</v>
      </c>
      <c r="AU146" s="24" t="s">
        <v>147</v>
      </c>
      <c r="AY146" s="24" t="s">
        <v>133</v>
      </c>
      <c r="BE146" s="245">
        <f>IF(N146="základní",J146,0)</f>
        <v>0</v>
      </c>
      <c r="BF146" s="245">
        <f>IF(N146="snížená",J146,0)</f>
        <v>0</v>
      </c>
      <c r="BG146" s="245">
        <f>IF(N146="zákl. přenesená",J146,0)</f>
        <v>0</v>
      </c>
      <c r="BH146" s="245">
        <f>IF(N146="sníž. přenesená",J146,0)</f>
        <v>0</v>
      </c>
      <c r="BI146" s="245">
        <f>IF(N146="nulová",J146,0)</f>
        <v>0</v>
      </c>
      <c r="BJ146" s="24" t="s">
        <v>86</v>
      </c>
      <c r="BK146" s="245">
        <f>ROUND(I146*H146,2)</f>
        <v>0</v>
      </c>
      <c r="BL146" s="24" t="s">
        <v>308</v>
      </c>
      <c r="BM146" s="24" t="s">
        <v>716</v>
      </c>
    </row>
    <row r="147" s="1" customFormat="1" ht="16.5" customHeight="1">
      <c r="B147" s="47"/>
      <c r="C147" s="288" t="s">
        <v>461</v>
      </c>
      <c r="D147" s="288" t="s">
        <v>250</v>
      </c>
      <c r="E147" s="289" t="s">
        <v>1177</v>
      </c>
      <c r="F147" s="290" t="s">
        <v>1178</v>
      </c>
      <c r="G147" s="291" t="s">
        <v>809</v>
      </c>
      <c r="H147" s="292">
        <v>2</v>
      </c>
      <c r="I147" s="293"/>
      <c r="J147" s="294">
        <f>ROUND(I147*H147,2)</f>
        <v>0</v>
      </c>
      <c r="K147" s="290" t="s">
        <v>34</v>
      </c>
      <c r="L147" s="295"/>
      <c r="M147" s="296" t="s">
        <v>34</v>
      </c>
      <c r="N147" s="297" t="s">
        <v>49</v>
      </c>
      <c r="O147" s="48"/>
      <c r="P147" s="243">
        <f>O147*H147</f>
        <v>0</v>
      </c>
      <c r="Q147" s="243">
        <v>0</v>
      </c>
      <c r="R147" s="243">
        <f>Q147*H147</f>
        <v>0</v>
      </c>
      <c r="S147" s="243">
        <v>0</v>
      </c>
      <c r="T147" s="244">
        <f>S147*H147</f>
        <v>0</v>
      </c>
      <c r="AR147" s="24" t="s">
        <v>412</v>
      </c>
      <c r="AT147" s="24" t="s">
        <v>250</v>
      </c>
      <c r="AU147" s="24" t="s">
        <v>147</v>
      </c>
      <c r="AY147" s="24" t="s">
        <v>133</v>
      </c>
      <c r="BE147" s="245">
        <f>IF(N147="základní",J147,0)</f>
        <v>0</v>
      </c>
      <c r="BF147" s="245">
        <f>IF(N147="snížená",J147,0)</f>
        <v>0</v>
      </c>
      <c r="BG147" s="245">
        <f>IF(N147="zákl. přenesená",J147,0)</f>
        <v>0</v>
      </c>
      <c r="BH147" s="245">
        <f>IF(N147="sníž. přenesená",J147,0)</f>
        <v>0</v>
      </c>
      <c r="BI147" s="245">
        <f>IF(N147="nulová",J147,0)</f>
        <v>0</v>
      </c>
      <c r="BJ147" s="24" t="s">
        <v>86</v>
      </c>
      <c r="BK147" s="245">
        <f>ROUND(I147*H147,2)</f>
        <v>0</v>
      </c>
      <c r="BL147" s="24" t="s">
        <v>308</v>
      </c>
      <c r="BM147" s="24" t="s">
        <v>727</v>
      </c>
    </row>
    <row r="148" s="1" customFormat="1" ht="16.5" customHeight="1">
      <c r="B148" s="47"/>
      <c r="C148" s="234" t="s">
        <v>240</v>
      </c>
      <c r="D148" s="234" t="s">
        <v>136</v>
      </c>
      <c r="E148" s="235" t="s">
        <v>1179</v>
      </c>
      <c r="F148" s="236" t="s">
        <v>1180</v>
      </c>
      <c r="G148" s="237" t="s">
        <v>809</v>
      </c>
      <c r="H148" s="238">
        <v>11</v>
      </c>
      <c r="I148" s="239"/>
      <c r="J148" s="240">
        <f>ROUND(I148*H148,2)</f>
        <v>0</v>
      </c>
      <c r="K148" s="236" t="s">
        <v>34</v>
      </c>
      <c r="L148" s="73"/>
      <c r="M148" s="241" t="s">
        <v>34</v>
      </c>
      <c r="N148" s="242" t="s">
        <v>49</v>
      </c>
      <c r="O148" s="48"/>
      <c r="P148" s="243">
        <f>O148*H148</f>
        <v>0</v>
      </c>
      <c r="Q148" s="243">
        <v>0</v>
      </c>
      <c r="R148" s="243">
        <f>Q148*H148</f>
        <v>0</v>
      </c>
      <c r="S148" s="243">
        <v>0</v>
      </c>
      <c r="T148" s="244">
        <f>S148*H148</f>
        <v>0</v>
      </c>
      <c r="AR148" s="24" t="s">
        <v>308</v>
      </c>
      <c r="AT148" s="24" t="s">
        <v>136</v>
      </c>
      <c r="AU148" s="24" t="s">
        <v>147</v>
      </c>
      <c r="AY148" s="24" t="s">
        <v>133</v>
      </c>
      <c r="BE148" s="245">
        <f>IF(N148="základní",J148,0)</f>
        <v>0</v>
      </c>
      <c r="BF148" s="245">
        <f>IF(N148="snížená",J148,0)</f>
        <v>0</v>
      </c>
      <c r="BG148" s="245">
        <f>IF(N148="zákl. přenesená",J148,0)</f>
        <v>0</v>
      </c>
      <c r="BH148" s="245">
        <f>IF(N148="sníž. přenesená",J148,0)</f>
        <v>0</v>
      </c>
      <c r="BI148" s="245">
        <f>IF(N148="nulová",J148,0)</f>
        <v>0</v>
      </c>
      <c r="BJ148" s="24" t="s">
        <v>86</v>
      </c>
      <c r="BK148" s="245">
        <f>ROUND(I148*H148,2)</f>
        <v>0</v>
      </c>
      <c r="BL148" s="24" t="s">
        <v>308</v>
      </c>
      <c r="BM148" s="24" t="s">
        <v>739</v>
      </c>
    </row>
    <row r="149" s="11" customFormat="1" ht="22.32" customHeight="1">
      <c r="B149" s="218"/>
      <c r="C149" s="219"/>
      <c r="D149" s="220" t="s">
        <v>77</v>
      </c>
      <c r="E149" s="232" t="s">
        <v>1181</v>
      </c>
      <c r="F149" s="232" t="s">
        <v>1181</v>
      </c>
      <c r="G149" s="219"/>
      <c r="H149" s="219"/>
      <c r="I149" s="222"/>
      <c r="J149" s="233">
        <f>BK149</f>
        <v>0</v>
      </c>
      <c r="K149" s="219"/>
      <c r="L149" s="224"/>
      <c r="M149" s="225"/>
      <c r="N149" s="226"/>
      <c r="O149" s="226"/>
      <c r="P149" s="227">
        <f>SUM(P150:P154)</f>
        <v>0</v>
      </c>
      <c r="Q149" s="226"/>
      <c r="R149" s="227">
        <f>SUM(R150:R154)</f>
        <v>0</v>
      </c>
      <c r="S149" s="226"/>
      <c r="T149" s="228">
        <f>SUM(T150:T154)</f>
        <v>0</v>
      </c>
      <c r="AR149" s="229" t="s">
        <v>88</v>
      </c>
      <c r="AT149" s="230" t="s">
        <v>77</v>
      </c>
      <c r="AU149" s="230" t="s">
        <v>88</v>
      </c>
      <c r="AY149" s="229" t="s">
        <v>133</v>
      </c>
      <c r="BK149" s="231">
        <f>SUM(BK150:BK154)</f>
        <v>0</v>
      </c>
    </row>
    <row r="150" s="1" customFormat="1" ht="25.5" customHeight="1">
      <c r="B150" s="47"/>
      <c r="C150" s="288" t="s">
        <v>481</v>
      </c>
      <c r="D150" s="288" t="s">
        <v>250</v>
      </c>
      <c r="E150" s="289" t="s">
        <v>1182</v>
      </c>
      <c r="F150" s="290" t="s">
        <v>1183</v>
      </c>
      <c r="G150" s="291" t="s">
        <v>235</v>
      </c>
      <c r="H150" s="292">
        <v>35</v>
      </c>
      <c r="I150" s="293"/>
      <c r="J150" s="294">
        <f>ROUND(I150*H150,2)</f>
        <v>0</v>
      </c>
      <c r="K150" s="290" t="s">
        <v>34</v>
      </c>
      <c r="L150" s="295"/>
      <c r="M150" s="296" t="s">
        <v>34</v>
      </c>
      <c r="N150" s="297" t="s">
        <v>49</v>
      </c>
      <c r="O150" s="48"/>
      <c r="P150" s="243">
        <f>O150*H150</f>
        <v>0</v>
      </c>
      <c r="Q150" s="243">
        <v>0</v>
      </c>
      <c r="R150" s="243">
        <f>Q150*H150</f>
        <v>0</v>
      </c>
      <c r="S150" s="243">
        <v>0</v>
      </c>
      <c r="T150" s="244">
        <f>S150*H150</f>
        <v>0</v>
      </c>
      <c r="AR150" s="24" t="s">
        <v>412</v>
      </c>
      <c r="AT150" s="24" t="s">
        <v>250</v>
      </c>
      <c r="AU150" s="24" t="s">
        <v>147</v>
      </c>
      <c r="AY150" s="24" t="s">
        <v>133</v>
      </c>
      <c r="BE150" s="245">
        <f>IF(N150="základní",J150,0)</f>
        <v>0</v>
      </c>
      <c r="BF150" s="245">
        <f>IF(N150="snížená",J150,0)</f>
        <v>0</v>
      </c>
      <c r="BG150" s="245">
        <f>IF(N150="zákl. přenesená",J150,0)</f>
        <v>0</v>
      </c>
      <c r="BH150" s="245">
        <f>IF(N150="sníž. přenesená",J150,0)</f>
        <v>0</v>
      </c>
      <c r="BI150" s="245">
        <f>IF(N150="nulová",J150,0)</f>
        <v>0</v>
      </c>
      <c r="BJ150" s="24" t="s">
        <v>86</v>
      </c>
      <c r="BK150" s="245">
        <f>ROUND(I150*H150,2)</f>
        <v>0</v>
      </c>
      <c r="BL150" s="24" t="s">
        <v>308</v>
      </c>
      <c r="BM150" s="24" t="s">
        <v>749</v>
      </c>
    </row>
    <row r="151" s="1" customFormat="1" ht="25.5" customHeight="1">
      <c r="B151" s="47"/>
      <c r="C151" s="288" t="s">
        <v>260</v>
      </c>
      <c r="D151" s="288" t="s">
        <v>250</v>
      </c>
      <c r="E151" s="289" t="s">
        <v>1184</v>
      </c>
      <c r="F151" s="290" t="s">
        <v>1185</v>
      </c>
      <c r="G151" s="291" t="s">
        <v>235</v>
      </c>
      <c r="H151" s="292">
        <v>170</v>
      </c>
      <c r="I151" s="293"/>
      <c r="J151" s="294">
        <f>ROUND(I151*H151,2)</f>
        <v>0</v>
      </c>
      <c r="K151" s="290" t="s">
        <v>34</v>
      </c>
      <c r="L151" s="295"/>
      <c r="M151" s="296" t="s">
        <v>34</v>
      </c>
      <c r="N151" s="297" t="s">
        <v>49</v>
      </c>
      <c r="O151" s="48"/>
      <c r="P151" s="243">
        <f>O151*H151</f>
        <v>0</v>
      </c>
      <c r="Q151" s="243">
        <v>0</v>
      </c>
      <c r="R151" s="243">
        <f>Q151*H151</f>
        <v>0</v>
      </c>
      <c r="S151" s="243">
        <v>0</v>
      </c>
      <c r="T151" s="244">
        <f>S151*H151</f>
        <v>0</v>
      </c>
      <c r="AR151" s="24" t="s">
        <v>412</v>
      </c>
      <c r="AT151" s="24" t="s">
        <v>250</v>
      </c>
      <c r="AU151" s="24" t="s">
        <v>147</v>
      </c>
      <c r="AY151" s="24" t="s">
        <v>133</v>
      </c>
      <c r="BE151" s="245">
        <f>IF(N151="základní",J151,0)</f>
        <v>0</v>
      </c>
      <c r="BF151" s="245">
        <f>IF(N151="snížená",J151,0)</f>
        <v>0</v>
      </c>
      <c r="BG151" s="245">
        <f>IF(N151="zákl. přenesená",J151,0)</f>
        <v>0</v>
      </c>
      <c r="BH151" s="245">
        <f>IF(N151="sníž. přenesená",J151,0)</f>
        <v>0</v>
      </c>
      <c r="BI151" s="245">
        <f>IF(N151="nulová",J151,0)</f>
        <v>0</v>
      </c>
      <c r="BJ151" s="24" t="s">
        <v>86</v>
      </c>
      <c r="BK151" s="245">
        <f>ROUND(I151*H151,2)</f>
        <v>0</v>
      </c>
      <c r="BL151" s="24" t="s">
        <v>308</v>
      </c>
      <c r="BM151" s="24" t="s">
        <v>760</v>
      </c>
    </row>
    <row r="152" s="1" customFormat="1" ht="25.5" customHeight="1">
      <c r="B152" s="47"/>
      <c r="C152" s="288" t="s">
        <v>516</v>
      </c>
      <c r="D152" s="288" t="s">
        <v>250</v>
      </c>
      <c r="E152" s="289" t="s">
        <v>1186</v>
      </c>
      <c r="F152" s="290" t="s">
        <v>1187</v>
      </c>
      <c r="G152" s="291" t="s">
        <v>235</v>
      </c>
      <c r="H152" s="292">
        <v>110</v>
      </c>
      <c r="I152" s="293"/>
      <c r="J152" s="294">
        <f>ROUND(I152*H152,2)</f>
        <v>0</v>
      </c>
      <c r="K152" s="290" t="s">
        <v>34</v>
      </c>
      <c r="L152" s="295"/>
      <c r="M152" s="296" t="s">
        <v>34</v>
      </c>
      <c r="N152" s="297" t="s">
        <v>49</v>
      </c>
      <c r="O152" s="48"/>
      <c r="P152" s="243">
        <f>O152*H152</f>
        <v>0</v>
      </c>
      <c r="Q152" s="243">
        <v>0</v>
      </c>
      <c r="R152" s="243">
        <f>Q152*H152</f>
        <v>0</v>
      </c>
      <c r="S152" s="243">
        <v>0</v>
      </c>
      <c r="T152" s="244">
        <f>S152*H152</f>
        <v>0</v>
      </c>
      <c r="AR152" s="24" t="s">
        <v>412</v>
      </c>
      <c r="AT152" s="24" t="s">
        <v>250</v>
      </c>
      <c r="AU152" s="24" t="s">
        <v>147</v>
      </c>
      <c r="AY152" s="24" t="s">
        <v>133</v>
      </c>
      <c r="BE152" s="245">
        <f>IF(N152="základní",J152,0)</f>
        <v>0</v>
      </c>
      <c r="BF152" s="245">
        <f>IF(N152="snížená",J152,0)</f>
        <v>0</v>
      </c>
      <c r="BG152" s="245">
        <f>IF(N152="zákl. přenesená",J152,0)</f>
        <v>0</v>
      </c>
      <c r="BH152" s="245">
        <f>IF(N152="sníž. přenesená",J152,0)</f>
        <v>0</v>
      </c>
      <c r="BI152" s="245">
        <f>IF(N152="nulová",J152,0)</f>
        <v>0</v>
      </c>
      <c r="BJ152" s="24" t="s">
        <v>86</v>
      </c>
      <c r="BK152" s="245">
        <f>ROUND(I152*H152,2)</f>
        <v>0</v>
      </c>
      <c r="BL152" s="24" t="s">
        <v>308</v>
      </c>
      <c r="BM152" s="24" t="s">
        <v>770</v>
      </c>
    </row>
    <row r="153" s="1" customFormat="1" ht="25.5" customHeight="1">
      <c r="B153" s="47"/>
      <c r="C153" s="288" t="s">
        <v>527</v>
      </c>
      <c r="D153" s="288" t="s">
        <v>250</v>
      </c>
      <c r="E153" s="289" t="s">
        <v>1188</v>
      </c>
      <c r="F153" s="290" t="s">
        <v>1189</v>
      </c>
      <c r="G153" s="291" t="s">
        <v>235</v>
      </c>
      <c r="H153" s="292">
        <v>75</v>
      </c>
      <c r="I153" s="293"/>
      <c r="J153" s="294">
        <f>ROUND(I153*H153,2)</f>
        <v>0</v>
      </c>
      <c r="K153" s="290" t="s">
        <v>34</v>
      </c>
      <c r="L153" s="295"/>
      <c r="M153" s="296" t="s">
        <v>34</v>
      </c>
      <c r="N153" s="297" t="s">
        <v>49</v>
      </c>
      <c r="O153" s="48"/>
      <c r="P153" s="243">
        <f>O153*H153</f>
        <v>0</v>
      </c>
      <c r="Q153" s="243">
        <v>0</v>
      </c>
      <c r="R153" s="243">
        <f>Q153*H153</f>
        <v>0</v>
      </c>
      <c r="S153" s="243">
        <v>0</v>
      </c>
      <c r="T153" s="244">
        <f>S153*H153</f>
        <v>0</v>
      </c>
      <c r="AR153" s="24" t="s">
        <v>412</v>
      </c>
      <c r="AT153" s="24" t="s">
        <v>250</v>
      </c>
      <c r="AU153" s="24" t="s">
        <v>147</v>
      </c>
      <c r="AY153" s="24" t="s">
        <v>133</v>
      </c>
      <c r="BE153" s="245">
        <f>IF(N153="základní",J153,0)</f>
        <v>0</v>
      </c>
      <c r="BF153" s="245">
        <f>IF(N153="snížená",J153,0)</f>
        <v>0</v>
      </c>
      <c r="BG153" s="245">
        <f>IF(N153="zákl. přenesená",J153,0)</f>
        <v>0</v>
      </c>
      <c r="BH153" s="245">
        <f>IF(N153="sníž. přenesená",J153,0)</f>
        <v>0</v>
      </c>
      <c r="BI153" s="245">
        <f>IF(N153="nulová",J153,0)</f>
        <v>0</v>
      </c>
      <c r="BJ153" s="24" t="s">
        <v>86</v>
      </c>
      <c r="BK153" s="245">
        <f>ROUND(I153*H153,2)</f>
        <v>0</v>
      </c>
      <c r="BL153" s="24" t="s">
        <v>308</v>
      </c>
      <c r="BM153" s="24" t="s">
        <v>780</v>
      </c>
    </row>
    <row r="154" s="1" customFormat="1" ht="16.5" customHeight="1">
      <c r="B154" s="47"/>
      <c r="C154" s="288" t="s">
        <v>532</v>
      </c>
      <c r="D154" s="288" t="s">
        <v>250</v>
      </c>
      <c r="E154" s="289" t="s">
        <v>1190</v>
      </c>
      <c r="F154" s="290" t="s">
        <v>1191</v>
      </c>
      <c r="G154" s="291" t="s">
        <v>235</v>
      </c>
      <c r="H154" s="292">
        <v>20</v>
      </c>
      <c r="I154" s="293"/>
      <c r="J154" s="294">
        <f>ROUND(I154*H154,2)</f>
        <v>0</v>
      </c>
      <c r="K154" s="290" t="s">
        <v>34</v>
      </c>
      <c r="L154" s="295"/>
      <c r="M154" s="296" t="s">
        <v>34</v>
      </c>
      <c r="N154" s="297" t="s">
        <v>49</v>
      </c>
      <c r="O154" s="48"/>
      <c r="P154" s="243">
        <f>O154*H154</f>
        <v>0</v>
      </c>
      <c r="Q154" s="243">
        <v>0</v>
      </c>
      <c r="R154" s="243">
        <f>Q154*H154</f>
        <v>0</v>
      </c>
      <c r="S154" s="243">
        <v>0</v>
      </c>
      <c r="T154" s="244">
        <f>S154*H154</f>
        <v>0</v>
      </c>
      <c r="AR154" s="24" t="s">
        <v>412</v>
      </c>
      <c r="AT154" s="24" t="s">
        <v>250</v>
      </c>
      <c r="AU154" s="24" t="s">
        <v>147</v>
      </c>
      <c r="AY154" s="24" t="s">
        <v>133</v>
      </c>
      <c r="BE154" s="245">
        <f>IF(N154="základní",J154,0)</f>
        <v>0</v>
      </c>
      <c r="BF154" s="245">
        <f>IF(N154="snížená",J154,0)</f>
        <v>0</v>
      </c>
      <c r="BG154" s="245">
        <f>IF(N154="zákl. přenesená",J154,0)</f>
        <v>0</v>
      </c>
      <c r="BH154" s="245">
        <f>IF(N154="sníž. přenesená",J154,0)</f>
        <v>0</v>
      </c>
      <c r="BI154" s="245">
        <f>IF(N154="nulová",J154,0)</f>
        <v>0</v>
      </c>
      <c r="BJ154" s="24" t="s">
        <v>86</v>
      </c>
      <c r="BK154" s="245">
        <f>ROUND(I154*H154,2)</f>
        <v>0</v>
      </c>
      <c r="BL154" s="24" t="s">
        <v>308</v>
      </c>
      <c r="BM154" s="24" t="s">
        <v>791</v>
      </c>
    </row>
    <row r="155" s="11" customFormat="1" ht="22.32" customHeight="1">
      <c r="B155" s="218"/>
      <c r="C155" s="219"/>
      <c r="D155" s="220" t="s">
        <v>77</v>
      </c>
      <c r="E155" s="232" t="s">
        <v>1192</v>
      </c>
      <c r="F155" s="232" t="s">
        <v>1193</v>
      </c>
      <c r="G155" s="219"/>
      <c r="H155" s="219"/>
      <c r="I155" s="222"/>
      <c r="J155" s="233">
        <f>BK155</f>
        <v>0</v>
      </c>
      <c r="K155" s="219"/>
      <c r="L155" s="224"/>
      <c r="M155" s="225"/>
      <c r="N155" s="226"/>
      <c r="O155" s="226"/>
      <c r="P155" s="227">
        <f>SUM(P156:P160)</f>
        <v>0</v>
      </c>
      <c r="Q155" s="226"/>
      <c r="R155" s="227">
        <f>SUM(R156:R160)</f>
        <v>0</v>
      </c>
      <c r="S155" s="226"/>
      <c r="T155" s="228">
        <f>SUM(T156:T160)</f>
        <v>0</v>
      </c>
      <c r="AR155" s="229" t="s">
        <v>88</v>
      </c>
      <c r="AT155" s="230" t="s">
        <v>77</v>
      </c>
      <c r="AU155" s="230" t="s">
        <v>88</v>
      </c>
      <c r="AY155" s="229" t="s">
        <v>133</v>
      </c>
      <c r="BK155" s="231">
        <f>SUM(BK156:BK160)</f>
        <v>0</v>
      </c>
    </row>
    <row r="156" s="1" customFormat="1" ht="16.5" customHeight="1">
      <c r="B156" s="47"/>
      <c r="C156" s="288" t="s">
        <v>537</v>
      </c>
      <c r="D156" s="288" t="s">
        <v>250</v>
      </c>
      <c r="E156" s="289" t="s">
        <v>1135</v>
      </c>
      <c r="F156" s="290" t="s">
        <v>1136</v>
      </c>
      <c r="G156" s="291" t="s">
        <v>809</v>
      </c>
      <c r="H156" s="292">
        <v>6</v>
      </c>
      <c r="I156" s="293"/>
      <c r="J156" s="294">
        <f>ROUND(I156*H156,2)</f>
        <v>0</v>
      </c>
      <c r="K156" s="290" t="s">
        <v>34</v>
      </c>
      <c r="L156" s="295"/>
      <c r="M156" s="296" t="s">
        <v>34</v>
      </c>
      <c r="N156" s="297" t="s">
        <v>49</v>
      </c>
      <c r="O156" s="48"/>
      <c r="P156" s="243">
        <f>O156*H156</f>
        <v>0</v>
      </c>
      <c r="Q156" s="243">
        <v>0</v>
      </c>
      <c r="R156" s="243">
        <f>Q156*H156</f>
        <v>0</v>
      </c>
      <c r="S156" s="243">
        <v>0</v>
      </c>
      <c r="T156" s="244">
        <f>S156*H156</f>
        <v>0</v>
      </c>
      <c r="AR156" s="24" t="s">
        <v>412</v>
      </c>
      <c r="AT156" s="24" t="s">
        <v>250</v>
      </c>
      <c r="AU156" s="24" t="s">
        <v>147</v>
      </c>
      <c r="AY156" s="24" t="s">
        <v>133</v>
      </c>
      <c r="BE156" s="245">
        <f>IF(N156="základní",J156,0)</f>
        <v>0</v>
      </c>
      <c r="BF156" s="245">
        <f>IF(N156="snížená",J156,0)</f>
        <v>0</v>
      </c>
      <c r="BG156" s="245">
        <f>IF(N156="zákl. přenesená",J156,0)</f>
        <v>0</v>
      </c>
      <c r="BH156" s="245">
        <f>IF(N156="sníž. přenesená",J156,0)</f>
        <v>0</v>
      </c>
      <c r="BI156" s="245">
        <f>IF(N156="nulová",J156,0)</f>
        <v>0</v>
      </c>
      <c r="BJ156" s="24" t="s">
        <v>86</v>
      </c>
      <c r="BK156" s="245">
        <f>ROUND(I156*H156,2)</f>
        <v>0</v>
      </c>
      <c r="BL156" s="24" t="s">
        <v>308</v>
      </c>
      <c r="BM156" s="24" t="s">
        <v>331</v>
      </c>
    </row>
    <row r="157" s="1" customFormat="1" ht="16.5" customHeight="1">
      <c r="B157" s="47"/>
      <c r="C157" s="288" t="s">
        <v>541</v>
      </c>
      <c r="D157" s="288" t="s">
        <v>250</v>
      </c>
      <c r="E157" s="289" t="s">
        <v>1194</v>
      </c>
      <c r="F157" s="290" t="s">
        <v>1195</v>
      </c>
      <c r="G157" s="291" t="s">
        <v>809</v>
      </c>
      <c r="H157" s="292">
        <v>6</v>
      </c>
      <c r="I157" s="293"/>
      <c r="J157" s="294">
        <f>ROUND(I157*H157,2)</f>
        <v>0</v>
      </c>
      <c r="K157" s="290" t="s">
        <v>34</v>
      </c>
      <c r="L157" s="295"/>
      <c r="M157" s="296" t="s">
        <v>34</v>
      </c>
      <c r="N157" s="297" t="s">
        <v>49</v>
      </c>
      <c r="O157" s="48"/>
      <c r="P157" s="243">
        <f>O157*H157</f>
        <v>0</v>
      </c>
      <c r="Q157" s="243">
        <v>0</v>
      </c>
      <c r="R157" s="243">
        <f>Q157*H157</f>
        <v>0</v>
      </c>
      <c r="S157" s="243">
        <v>0</v>
      </c>
      <c r="T157" s="244">
        <f>S157*H157</f>
        <v>0</v>
      </c>
      <c r="AR157" s="24" t="s">
        <v>412</v>
      </c>
      <c r="AT157" s="24" t="s">
        <v>250</v>
      </c>
      <c r="AU157" s="24" t="s">
        <v>147</v>
      </c>
      <c r="AY157" s="24" t="s">
        <v>133</v>
      </c>
      <c r="BE157" s="245">
        <f>IF(N157="základní",J157,0)</f>
        <v>0</v>
      </c>
      <c r="BF157" s="245">
        <f>IF(N157="snížená",J157,0)</f>
        <v>0</v>
      </c>
      <c r="BG157" s="245">
        <f>IF(N157="zákl. přenesená",J157,0)</f>
        <v>0</v>
      </c>
      <c r="BH157" s="245">
        <f>IF(N157="sníž. přenesená",J157,0)</f>
        <v>0</v>
      </c>
      <c r="BI157" s="245">
        <f>IF(N157="nulová",J157,0)</f>
        <v>0</v>
      </c>
      <c r="BJ157" s="24" t="s">
        <v>86</v>
      </c>
      <c r="BK157" s="245">
        <f>ROUND(I157*H157,2)</f>
        <v>0</v>
      </c>
      <c r="BL157" s="24" t="s">
        <v>308</v>
      </c>
      <c r="BM157" s="24" t="s">
        <v>348</v>
      </c>
    </row>
    <row r="158" s="1" customFormat="1" ht="16.5" customHeight="1">
      <c r="B158" s="47"/>
      <c r="C158" s="288" t="s">
        <v>545</v>
      </c>
      <c r="D158" s="288" t="s">
        <v>250</v>
      </c>
      <c r="E158" s="289" t="s">
        <v>1137</v>
      </c>
      <c r="F158" s="290" t="s">
        <v>1138</v>
      </c>
      <c r="G158" s="291" t="s">
        <v>235</v>
      </c>
      <c r="H158" s="292">
        <v>25</v>
      </c>
      <c r="I158" s="293"/>
      <c r="J158" s="294">
        <f>ROUND(I158*H158,2)</f>
        <v>0</v>
      </c>
      <c r="K158" s="290" t="s">
        <v>34</v>
      </c>
      <c r="L158" s="295"/>
      <c r="M158" s="296" t="s">
        <v>34</v>
      </c>
      <c r="N158" s="297" t="s">
        <v>49</v>
      </c>
      <c r="O158" s="48"/>
      <c r="P158" s="243">
        <f>O158*H158</f>
        <v>0</v>
      </c>
      <c r="Q158" s="243">
        <v>0</v>
      </c>
      <c r="R158" s="243">
        <f>Q158*H158</f>
        <v>0</v>
      </c>
      <c r="S158" s="243">
        <v>0</v>
      </c>
      <c r="T158" s="244">
        <f>S158*H158</f>
        <v>0</v>
      </c>
      <c r="AR158" s="24" t="s">
        <v>412</v>
      </c>
      <c r="AT158" s="24" t="s">
        <v>250</v>
      </c>
      <c r="AU158" s="24" t="s">
        <v>147</v>
      </c>
      <c r="AY158" s="24" t="s">
        <v>133</v>
      </c>
      <c r="BE158" s="245">
        <f>IF(N158="základní",J158,0)</f>
        <v>0</v>
      </c>
      <c r="BF158" s="245">
        <f>IF(N158="snížená",J158,0)</f>
        <v>0</v>
      </c>
      <c r="BG158" s="245">
        <f>IF(N158="zákl. přenesená",J158,0)</f>
        <v>0</v>
      </c>
      <c r="BH158" s="245">
        <f>IF(N158="sníž. přenesená",J158,0)</f>
        <v>0</v>
      </c>
      <c r="BI158" s="245">
        <f>IF(N158="nulová",J158,0)</f>
        <v>0</v>
      </c>
      <c r="BJ158" s="24" t="s">
        <v>86</v>
      </c>
      <c r="BK158" s="245">
        <f>ROUND(I158*H158,2)</f>
        <v>0</v>
      </c>
      <c r="BL158" s="24" t="s">
        <v>308</v>
      </c>
      <c r="BM158" s="24" t="s">
        <v>368</v>
      </c>
    </row>
    <row r="159" s="1" customFormat="1" ht="16.5" customHeight="1">
      <c r="B159" s="47"/>
      <c r="C159" s="288" t="s">
        <v>549</v>
      </c>
      <c r="D159" s="288" t="s">
        <v>250</v>
      </c>
      <c r="E159" s="289" t="s">
        <v>1139</v>
      </c>
      <c r="F159" s="290" t="s">
        <v>1140</v>
      </c>
      <c r="G159" s="291" t="s">
        <v>235</v>
      </c>
      <c r="H159" s="292">
        <v>9</v>
      </c>
      <c r="I159" s="293"/>
      <c r="J159" s="294">
        <f>ROUND(I159*H159,2)</f>
        <v>0</v>
      </c>
      <c r="K159" s="290" t="s">
        <v>34</v>
      </c>
      <c r="L159" s="295"/>
      <c r="M159" s="296" t="s">
        <v>34</v>
      </c>
      <c r="N159" s="297" t="s">
        <v>49</v>
      </c>
      <c r="O159" s="48"/>
      <c r="P159" s="243">
        <f>O159*H159</f>
        <v>0</v>
      </c>
      <c r="Q159" s="243">
        <v>0</v>
      </c>
      <c r="R159" s="243">
        <f>Q159*H159</f>
        <v>0</v>
      </c>
      <c r="S159" s="243">
        <v>0</v>
      </c>
      <c r="T159" s="244">
        <f>S159*H159</f>
        <v>0</v>
      </c>
      <c r="AR159" s="24" t="s">
        <v>412</v>
      </c>
      <c r="AT159" s="24" t="s">
        <v>250</v>
      </c>
      <c r="AU159" s="24" t="s">
        <v>147</v>
      </c>
      <c r="AY159" s="24" t="s">
        <v>133</v>
      </c>
      <c r="BE159" s="245">
        <f>IF(N159="základní",J159,0)</f>
        <v>0</v>
      </c>
      <c r="BF159" s="245">
        <f>IF(N159="snížená",J159,0)</f>
        <v>0</v>
      </c>
      <c r="BG159" s="245">
        <f>IF(N159="zákl. přenesená",J159,0)</f>
        <v>0</v>
      </c>
      <c r="BH159" s="245">
        <f>IF(N159="sníž. přenesená",J159,0)</f>
        <v>0</v>
      </c>
      <c r="BI159" s="245">
        <f>IF(N159="nulová",J159,0)</f>
        <v>0</v>
      </c>
      <c r="BJ159" s="24" t="s">
        <v>86</v>
      </c>
      <c r="BK159" s="245">
        <f>ROUND(I159*H159,2)</f>
        <v>0</v>
      </c>
      <c r="BL159" s="24" t="s">
        <v>308</v>
      </c>
      <c r="BM159" s="24" t="s">
        <v>830</v>
      </c>
    </row>
    <row r="160" s="1" customFormat="1" ht="16.5" customHeight="1">
      <c r="B160" s="47"/>
      <c r="C160" s="288" t="s">
        <v>553</v>
      </c>
      <c r="D160" s="288" t="s">
        <v>250</v>
      </c>
      <c r="E160" s="289" t="s">
        <v>1141</v>
      </c>
      <c r="F160" s="290" t="s">
        <v>1142</v>
      </c>
      <c r="G160" s="291" t="s">
        <v>809</v>
      </c>
      <c r="H160" s="292">
        <v>18</v>
      </c>
      <c r="I160" s="293"/>
      <c r="J160" s="294">
        <f>ROUND(I160*H160,2)</f>
        <v>0</v>
      </c>
      <c r="K160" s="290" t="s">
        <v>34</v>
      </c>
      <c r="L160" s="295"/>
      <c r="M160" s="296" t="s">
        <v>34</v>
      </c>
      <c r="N160" s="297" t="s">
        <v>49</v>
      </c>
      <c r="O160" s="48"/>
      <c r="P160" s="243">
        <f>O160*H160</f>
        <v>0</v>
      </c>
      <c r="Q160" s="243">
        <v>0</v>
      </c>
      <c r="R160" s="243">
        <f>Q160*H160</f>
        <v>0</v>
      </c>
      <c r="S160" s="243">
        <v>0</v>
      </c>
      <c r="T160" s="244">
        <f>S160*H160</f>
        <v>0</v>
      </c>
      <c r="AR160" s="24" t="s">
        <v>412</v>
      </c>
      <c r="AT160" s="24" t="s">
        <v>250</v>
      </c>
      <c r="AU160" s="24" t="s">
        <v>147</v>
      </c>
      <c r="AY160" s="24" t="s">
        <v>133</v>
      </c>
      <c r="BE160" s="245">
        <f>IF(N160="základní",J160,0)</f>
        <v>0</v>
      </c>
      <c r="BF160" s="245">
        <f>IF(N160="snížená",J160,0)</f>
        <v>0</v>
      </c>
      <c r="BG160" s="245">
        <f>IF(N160="zákl. přenesená",J160,0)</f>
        <v>0</v>
      </c>
      <c r="BH160" s="245">
        <f>IF(N160="sníž. přenesená",J160,0)</f>
        <v>0</v>
      </c>
      <c r="BI160" s="245">
        <f>IF(N160="nulová",J160,0)</f>
        <v>0</v>
      </c>
      <c r="BJ160" s="24" t="s">
        <v>86</v>
      </c>
      <c r="BK160" s="245">
        <f>ROUND(I160*H160,2)</f>
        <v>0</v>
      </c>
      <c r="BL160" s="24" t="s">
        <v>308</v>
      </c>
      <c r="BM160" s="24" t="s">
        <v>840</v>
      </c>
    </row>
    <row r="161" s="11" customFormat="1" ht="22.32" customHeight="1">
      <c r="B161" s="218"/>
      <c r="C161" s="219"/>
      <c r="D161" s="220" t="s">
        <v>77</v>
      </c>
      <c r="E161" s="232" t="s">
        <v>1196</v>
      </c>
      <c r="F161" s="232" t="s">
        <v>1196</v>
      </c>
      <c r="G161" s="219"/>
      <c r="H161" s="219"/>
      <c r="I161" s="222"/>
      <c r="J161" s="233">
        <f>BK161</f>
        <v>0</v>
      </c>
      <c r="K161" s="219"/>
      <c r="L161" s="224"/>
      <c r="M161" s="225"/>
      <c r="N161" s="226"/>
      <c r="O161" s="226"/>
      <c r="P161" s="227">
        <f>SUM(P162:P164)</f>
        <v>0</v>
      </c>
      <c r="Q161" s="226"/>
      <c r="R161" s="227">
        <f>SUM(R162:R164)</f>
        <v>0</v>
      </c>
      <c r="S161" s="226"/>
      <c r="T161" s="228">
        <f>SUM(T162:T164)</f>
        <v>0</v>
      </c>
      <c r="AR161" s="229" t="s">
        <v>88</v>
      </c>
      <c r="AT161" s="230" t="s">
        <v>77</v>
      </c>
      <c r="AU161" s="230" t="s">
        <v>88</v>
      </c>
      <c r="AY161" s="229" t="s">
        <v>133</v>
      </c>
      <c r="BK161" s="231">
        <f>SUM(BK162:BK164)</f>
        <v>0</v>
      </c>
    </row>
    <row r="162" s="1" customFormat="1" ht="16.5" customHeight="1">
      <c r="B162" s="47"/>
      <c r="C162" s="288" t="s">
        <v>558</v>
      </c>
      <c r="D162" s="288" t="s">
        <v>250</v>
      </c>
      <c r="E162" s="289" t="s">
        <v>1197</v>
      </c>
      <c r="F162" s="290" t="s">
        <v>1198</v>
      </c>
      <c r="G162" s="291" t="s">
        <v>809</v>
      </c>
      <c r="H162" s="292">
        <v>1</v>
      </c>
      <c r="I162" s="293"/>
      <c r="J162" s="294">
        <f>ROUND(I162*H162,2)</f>
        <v>0</v>
      </c>
      <c r="K162" s="290" t="s">
        <v>34</v>
      </c>
      <c r="L162" s="295"/>
      <c r="M162" s="296" t="s">
        <v>34</v>
      </c>
      <c r="N162" s="297" t="s">
        <v>49</v>
      </c>
      <c r="O162" s="48"/>
      <c r="P162" s="243">
        <f>O162*H162</f>
        <v>0</v>
      </c>
      <c r="Q162" s="243">
        <v>0</v>
      </c>
      <c r="R162" s="243">
        <f>Q162*H162</f>
        <v>0</v>
      </c>
      <c r="S162" s="243">
        <v>0</v>
      </c>
      <c r="T162" s="244">
        <f>S162*H162</f>
        <v>0</v>
      </c>
      <c r="AR162" s="24" t="s">
        <v>412</v>
      </c>
      <c r="AT162" s="24" t="s">
        <v>250</v>
      </c>
      <c r="AU162" s="24" t="s">
        <v>147</v>
      </c>
      <c r="AY162" s="24" t="s">
        <v>133</v>
      </c>
      <c r="BE162" s="245">
        <f>IF(N162="základní",J162,0)</f>
        <v>0</v>
      </c>
      <c r="BF162" s="245">
        <f>IF(N162="snížená",J162,0)</f>
        <v>0</v>
      </c>
      <c r="BG162" s="245">
        <f>IF(N162="zákl. přenesená",J162,0)</f>
        <v>0</v>
      </c>
      <c r="BH162" s="245">
        <f>IF(N162="sníž. přenesená",J162,0)</f>
        <v>0</v>
      </c>
      <c r="BI162" s="245">
        <f>IF(N162="nulová",J162,0)</f>
        <v>0</v>
      </c>
      <c r="BJ162" s="24" t="s">
        <v>86</v>
      </c>
      <c r="BK162" s="245">
        <f>ROUND(I162*H162,2)</f>
        <v>0</v>
      </c>
      <c r="BL162" s="24" t="s">
        <v>308</v>
      </c>
      <c r="BM162" s="24" t="s">
        <v>850</v>
      </c>
    </row>
    <row r="163" s="1" customFormat="1" ht="16.5" customHeight="1">
      <c r="B163" s="47"/>
      <c r="C163" s="288" t="s">
        <v>562</v>
      </c>
      <c r="D163" s="288" t="s">
        <v>250</v>
      </c>
      <c r="E163" s="289" t="s">
        <v>1199</v>
      </c>
      <c r="F163" s="290" t="s">
        <v>1200</v>
      </c>
      <c r="G163" s="291" t="s">
        <v>809</v>
      </c>
      <c r="H163" s="292">
        <v>1</v>
      </c>
      <c r="I163" s="293"/>
      <c r="J163" s="294">
        <f>ROUND(I163*H163,2)</f>
        <v>0</v>
      </c>
      <c r="K163" s="290" t="s">
        <v>34</v>
      </c>
      <c r="L163" s="295"/>
      <c r="M163" s="296" t="s">
        <v>34</v>
      </c>
      <c r="N163" s="297" t="s">
        <v>49</v>
      </c>
      <c r="O163" s="48"/>
      <c r="P163" s="243">
        <f>O163*H163</f>
        <v>0</v>
      </c>
      <c r="Q163" s="243">
        <v>0</v>
      </c>
      <c r="R163" s="243">
        <f>Q163*H163</f>
        <v>0</v>
      </c>
      <c r="S163" s="243">
        <v>0</v>
      </c>
      <c r="T163" s="244">
        <f>S163*H163</f>
        <v>0</v>
      </c>
      <c r="AR163" s="24" t="s">
        <v>412</v>
      </c>
      <c r="AT163" s="24" t="s">
        <v>250</v>
      </c>
      <c r="AU163" s="24" t="s">
        <v>147</v>
      </c>
      <c r="AY163" s="24" t="s">
        <v>133</v>
      </c>
      <c r="BE163" s="245">
        <f>IF(N163="základní",J163,0)</f>
        <v>0</v>
      </c>
      <c r="BF163" s="245">
        <f>IF(N163="snížená",J163,0)</f>
        <v>0</v>
      </c>
      <c r="BG163" s="245">
        <f>IF(N163="zákl. přenesená",J163,0)</f>
        <v>0</v>
      </c>
      <c r="BH163" s="245">
        <f>IF(N163="sníž. přenesená",J163,0)</f>
        <v>0</v>
      </c>
      <c r="BI163" s="245">
        <f>IF(N163="nulová",J163,0)</f>
        <v>0</v>
      </c>
      <c r="BJ163" s="24" t="s">
        <v>86</v>
      </c>
      <c r="BK163" s="245">
        <f>ROUND(I163*H163,2)</f>
        <v>0</v>
      </c>
      <c r="BL163" s="24" t="s">
        <v>308</v>
      </c>
      <c r="BM163" s="24" t="s">
        <v>859</v>
      </c>
    </row>
    <row r="164" s="1" customFormat="1" ht="16.5" customHeight="1">
      <c r="B164" s="47"/>
      <c r="C164" s="288" t="s">
        <v>567</v>
      </c>
      <c r="D164" s="288" t="s">
        <v>250</v>
      </c>
      <c r="E164" s="289" t="s">
        <v>1201</v>
      </c>
      <c r="F164" s="290" t="s">
        <v>1202</v>
      </c>
      <c r="G164" s="291" t="s">
        <v>809</v>
      </c>
      <c r="H164" s="292">
        <v>1</v>
      </c>
      <c r="I164" s="293"/>
      <c r="J164" s="294">
        <f>ROUND(I164*H164,2)</f>
        <v>0</v>
      </c>
      <c r="K164" s="290" t="s">
        <v>34</v>
      </c>
      <c r="L164" s="295"/>
      <c r="M164" s="296" t="s">
        <v>34</v>
      </c>
      <c r="N164" s="297" t="s">
        <v>49</v>
      </c>
      <c r="O164" s="48"/>
      <c r="P164" s="243">
        <f>O164*H164</f>
        <v>0</v>
      </c>
      <c r="Q164" s="243">
        <v>0</v>
      </c>
      <c r="R164" s="243">
        <f>Q164*H164</f>
        <v>0</v>
      </c>
      <c r="S164" s="243">
        <v>0</v>
      </c>
      <c r="T164" s="244">
        <f>S164*H164</f>
        <v>0</v>
      </c>
      <c r="AR164" s="24" t="s">
        <v>412</v>
      </c>
      <c r="AT164" s="24" t="s">
        <v>250</v>
      </c>
      <c r="AU164" s="24" t="s">
        <v>147</v>
      </c>
      <c r="AY164" s="24" t="s">
        <v>133</v>
      </c>
      <c r="BE164" s="245">
        <f>IF(N164="základní",J164,0)</f>
        <v>0</v>
      </c>
      <c r="BF164" s="245">
        <f>IF(N164="snížená",J164,0)</f>
        <v>0</v>
      </c>
      <c r="BG164" s="245">
        <f>IF(N164="zákl. přenesená",J164,0)</f>
        <v>0</v>
      </c>
      <c r="BH164" s="245">
        <f>IF(N164="sníž. přenesená",J164,0)</f>
        <v>0</v>
      </c>
      <c r="BI164" s="245">
        <f>IF(N164="nulová",J164,0)</f>
        <v>0</v>
      </c>
      <c r="BJ164" s="24" t="s">
        <v>86</v>
      </c>
      <c r="BK164" s="245">
        <f>ROUND(I164*H164,2)</f>
        <v>0</v>
      </c>
      <c r="BL164" s="24" t="s">
        <v>308</v>
      </c>
      <c r="BM164" s="24" t="s">
        <v>871</v>
      </c>
    </row>
    <row r="165" s="11" customFormat="1" ht="22.32" customHeight="1">
      <c r="B165" s="218"/>
      <c r="C165" s="219"/>
      <c r="D165" s="220" t="s">
        <v>77</v>
      </c>
      <c r="E165" s="232" t="s">
        <v>1107</v>
      </c>
      <c r="F165" s="232" t="s">
        <v>1107</v>
      </c>
      <c r="G165" s="219"/>
      <c r="H165" s="219"/>
      <c r="I165" s="222"/>
      <c r="J165" s="233">
        <f>BK165</f>
        <v>0</v>
      </c>
      <c r="K165" s="219"/>
      <c r="L165" s="224"/>
      <c r="M165" s="225"/>
      <c r="N165" s="226"/>
      <c r="O165" s="226"/>
      <c r="P165" s="227">
        <f>SUM(P166:P171)</f>
        <v>0</v>
      </c>
      <c r="Q165" s="226"/>
      <c r="R165" s="227">
        <f>SUM(R166:R171)</f>
        <v>0</v>
      </c>
      <c r="S165" s="226"/>
      <c r="T165" s="228">
        <f>SUM(T166:T171)</f>
        <v>0</v>
      </c>
      <c r="AR165" s="229" t="s">
        <v>88</v>
      </c>
      <c r="AT165" s="230" t="s">
        <v>77</v>
      </c>
      <c r="AU165" s="230" t="s">
        <v>88</v>
      </c>
      <c r="AY165" s="229" t="s">
        <v>133</v>
      </c>
      <c r="BK165" s="231">
        <f>SUM(BK166:BK171)</f>
        <v>0</v>
      </c>
    </row>
    <row r="166" s="1" customFormat="1" ht="16.5" customHeight="1">
      <c r="B166" s="47"/>
      <c r="C166" s="234" t="s">
        <v>574</v>
      </c>
      <c r="D166" s="234" t="s">
        <v>136</v>
      </c>
      <c r="E166" s="235" t="s">
        <v>1203</v>
      </c>
      <c r="F166" s="236" t="s">
        <v>1109</v>
      </c>
      <c r="G166" s="237" t="s">
        <v>809</v>
      </c>
      <c r="H166" s="238">
        <v>2</v>
      </c>
      <c r="I166" s="239"/>
      <c r="J166" s="240">
        <f>ROUND(I166*H166,2)</f>
        <v>0</v>
      </c>
      <c r="K166" s="236" t="s">
        <v>34</v>
      </c>
      <c r="L166" s="73"/>
      <c r="M166" s="241" t="s">
        <v>34</v>
      </c>
      <c r="N166" s="242" t="s">
        <v>49</v>
      </c>
      <c r="O166" s="48"/>
      <c r="P166" s="243">
        <f>O166*H166</f>
        <v>0</v>
      </c>
      <c r="Q166" s="243">
        <v>0</v>
      </c>
      <c r="R166" s="243">
        <f>Q166*H166</f>
        <v>0</v>
      </c>
      <c r="S166" s="243">
        <v>0</v>
      </c>
      <c r="T166" s="244">
        <f>S166*H166</f>
        <v>0</v>
      </c>
      <c r="AR166" s="24" t="s">
        <v>308</v>
      </c>
      <c r="AT166" s="24" t="s">
        <v>136</v>
      </c>
      <c r="AU166" s="24" t="s">
        <v>147</v>
      </c>
      <c r="AY166" s="24" t="s">
        <v>133</v>
      </c>
      <c r="BE166" s="245">
        <f>IF(N166="základní",J166,0)</f>
        <v>0</v>
      </c>
      <c r="BF166" s="245">
        <f>IF(N166="snížená",J166,0)</f>
        <v>0</v>
      </c>
      <c r="BG166" s="245">
        <f>IF(N166="zákl. přenesená",J166,0)</f>
        <v>0</v>
      </c>
      <c r="BH166" s="245">
        <f>IF(N166="sníž. přenesená",J166,0)</f>
        <v>0</v>
      </c>
      <c r="BI166" s="245">
        <f>IF(N166="nulová",J166,0)</f>
        <v>0</v>
      </c>
      <c r="BJ166" s="24" t="s">
        <v>86</v>
      </c>
      <c r="BK166" s="245">
        <f>ROUND(I166*H166,2)</f>
        <v>0</v>
      </c>
      <c r="BL166" s="24" t="s">
        <v>308</v>
      </c>
      <c r="BM166" s="24" t="s">
        <v>881</v>
      </c>
    </row>
    <row r="167" s="1" customFormat="1" ht="16.5" customHeight="1">
      <c r="B167" s="47"/>
      <c r="C167" s="234" t="s">
        <v>581</v>
      </c>
      <c r="D167" s="234" t="s">
        <v>136</v>
      </c>
      <c r="E167" s="235" t="s">
        <v>1204</v>
      </c>
      <c r="F167" s="236" t="s">
        <v>1115</v>
      </c>
      <c r="G167" s="237" t="s">
        <v>809</v>
      </c>
      <c r="H167" s="238">
        <v>2</v>
      </c>
      <c r="I167" s="239"/>
      <c r="J167" s="240">
        <f>ROUND(I167*H167,2)</f>
        <v>0</v>
      </c>
      <c r="K167" s="236" t="s">
        <v>34</v>
      </c>
      <c r="L167" s="73"/>
      <c r="M167" s="241" t="s">
        <v>34</v>
      </c>
      <c r="N167" s="242" t="s">
        <v>49</v>
      </c>
      <c r="O167" s="48"/>
      <c r="P167" s="243">
        <f>O167*H167</f>
        <v>0</v>
      </c>
      <c r="Q167" s="243">
        <v>0</v>
      </c>
      <c r="R167" s="243">
        <f>Q167*H167</f>
        <v>0</v>
      </c>
      <c r="S167" s="243">
        <v>0</v>
      </c>
      <c r="T167" s="244">
        <f>S167*H167</f>
        <v>0</v>
      </c>
      <c r="AR167" s="24" t="s">
        <v>308</v>
      </c>
      <c r="AT167" s="24" t="s">
        <v>136</v>
      </c>
      <c r="AU167" s="24" t="s">
        <v>147</v>
      </c>
      <c r="AY167" s="24" t="s">
        <v>133</v>
      </c>
      <c r="BE167" s="245">
        <f>IF(N167="základní",J167,0)</f>
        <v>0</v>
      </c>
      <c r="BF167" s="245">
        <f>IF(N167="snížená",J167,0)</f>
        <v>0</v>
      </c>
      <c r="BG167" s="245">
        <f>IF(N167="zákl. přenesená",J167,0)</f>
        <v>0</v>
      </c>
      <c r="BH167" s="245">
        <f>IF(N167="sníž. přenesená",J167,0)</f>
        <v>0</v>
      </c>
      <c r="BI167" s="245">
        <f>IF(N167="nulová",J167,0)</f>
        <v>0</v>
      </c>
      <c r="BJ167" s="24" t="s">
        <v>86</v>
      </c>
      <c r="BK167" s="245">
        <f>ROUND(I167*H167,2)</f>
        <v>0</v>
      </c>
      <c r="BL167" s="24" t="s">
        <v>308</v>
      </c>
      <c r="BM167" s="24" t="s">
        <v>893</v>
      </c>
    </row>
    <row r="168" s="1" customFormat="1" ht="16.5" customHeight="1">
      <c r="B168" s="47"/>
      <c r="C168" s="234" t="s">
        <v>587</v>
      </c>
      <c r="D168" s="234" t="s">
        <v>136</v>
      </c>
      <c r="E168" s="235" t="s">
        <v>1205</v>
      </c>
      <c r="F168" s="236" t="s">
        <v>1206</v>
      </c>
      <c r="G168" s="237" t="s">
        <v>809</v>
      </c>
      <c r="H168" s="238">
        <v>1</v>
      </c>
      <c r="I168" s="239"/>
      <c r="J168" s="240">
        <f>ROUND(I168*H168,2)</f>
        <v>0</v>
      </c>
      <c r="K168" s="236" t="s">
        <v>34</v>
      </c>
      <c r="L168" s="73"/>
      <c r="M168" s="241" t="s">
        <v>34</v>
      </c>
      <c r="N168" s="242" t="s">
        <v>49</v>
      </c>
      <c r="O168" s="48"/>
      <c r="P168" s="243">
        <f>O168*H168</f>
        <v>0</v>
      </c>
      <c r="Q168" s="243">
        <v>0</v>
      </c>
      <c r="R168" s="243">
        <f>Q168*H168</f>
        <v>0</v>
      </c>
      <c r="S168" s="243">
        <v>0</v>
      </c>
      <c r="T168" s="244">
        <f>S168*H168</f>
        <v>0</v>
      </c>
      <c r="AR168" s="24" t="s">
        <v>308</v>
      </c>
      <c r="AT168" s="24" t="s">
        <v>136</v>
      </c>
      <c r="AU168" s="24" t="s">
        <v>147</v>
      </c>
      <c r="AY168" s="24" t="s">
        <v>133</v>
      </c>
      <c r="BE168" s="245">
        <f>IF(N168="základní",J168,0)</f>
        <v>0</v>
      </c>
      <c r="BF168" s="245">
        <f>IF(N168="snížená",J168,0)</f>
        <v>0</v>
      </c>
      <c r="BG168" s="245">
        <f>IF(N168="zákl. přenesená",J168,0)</f>
        <v>0</v>
      </c>
      <c r="BH168" s="245">
        <f>IF(N168="sníž. přenesená",J168,0)</f>
        <v>0</v>
      </c>
      <c r="BI168" s="245">
        <f>IF(N168="nulová",J168,0)</f>
        <v>0</v>
      </c>
      <c r="BJ168" s="24" t="s">
        <v>86</v>
      </c>
      <c r="BK168" s="245">
        <f>ROUND(I168*H168,2)</f>
        <v>0</v>
      </c>
      <c r="BL168" s="24" t="s">
        <v>308</v>
      </c>
      <c r="BM168" s="24" t="s">
        <v>905</v>
      </c>
    </row>
    <row r="169" s="1" customFormat="1" ht="16.5" customHeight="1">
      <c r="B169" s="47"/>
      <c r="C169" s="234" t="s">
        <v>597</v>
      </c>
      <c r="D169" s="234" t="s">
        <v>136</v>
      </c>
      <c r="E169" s="235" t="s">
        <v>1207</v>
      </c>
      <c r="F169" s="236" t="s">
        <v>1208</v>
      </c>
      <c r="G169" s="237" t="s">
        <v>809</v>
      </c>
      <c r="H169" s="238">
        <v>1</v>
      </c>
      <c r="I169" s="239"/>
      <c r="J169" s="240">
        <f>ROUND(I169*H169,2)</f>
        <v>0</v>
      </c>
      <c r="K169" s="236" t="s">
        <v>34</v>
      </c>
      <c r="L169" s="73"/>
      <c r="M169" s="241" t="s">
        <v>34</v>
      </c>
      <c r="N169" s="242" t="s">
        <v>49</v>
      </c>
      <c r="O169" s="48"/>
      <c r="P169" s="243">
        <f>O169*H169</f>
        <v>0</v>
      </c>
      <c r="Q169" s="243">
        <v>0</v>
      </c>
      <c r="R169" s="243">
        <f>Q169*H169</f>
        <v>0</v>
      </c>
      <c r="S169" s="243">
        <v>0</v>
      </c>
      <c r="T169" s="244">
        <f>S169*H169</f>
        <v>0</v>
      </c>
      <c r="AR169" s="24" t="s">
        <v>308</v>
      </c>
      <c r="AT169" s="24" t="s">
        <v>136</v>
      </c>
      <c r="AU169" s="24" t="s">
        <v>147</v>
      </c>
      <c r="AY169" s="24" t="s">
        <v>133</v>
      </c>
      <c r="BE169" s="245">
        <f>IF(N169="základní",J169,0)</f>
        <v>0</v>
      </c>
      <c r="BF169" s="245">
        <f>IF(N169="snížená",J169,0)</f>
        <v>0</v>
      </c>
      <c r="BG169" s="245">
        <f>IF(N169="zákl. přenesená",J169,0)</f>
        <v>0</v>
      </c>
      <c r="BH169" s="245">
        <f>IF(N169="sníž. přenesená",J169,0)</f>
        <v>0</v>
      </c>
      <c r="BI169" s="245">
        <f>IF(N169="nulová",J169,0)</f>
        <v>0</v>
      </c>
      <c r="BJ169" s="24" t="s">
        <v>86</v>
      </c>
      <c r="BK169" s="245">
        <f>ROUND(I169*H169,2)</f>
        <v>0</v>
      </c>
      <c r="BL169" s="24" t="s">
        <v>308</v>
      </c>
      <c r="BM169" s="24" t="s">
        <v>913</v>
      </c>
    </row>
    <row r="170" s="1" customFormat="1" ht="16.5" customHeight="1">
      <c r="B170" s="47"/>
      <c r="C170" s="234" t="s">
        <v>607</v>
      </c>
      <c r="D170" s="234" t="s">
        <v>136</v>
      </c>
      <c r="E170" s="235" t="s">
        <v>1209</v>
      </c>
      <c r="F170" s="236" t="s">
        <v>1210</v>
      </c>
      <c r="G170" s="237" t="s">
        <v>809</v>
      </c>
      <c r="H170" s="238">
        <v>1</v>
      </c>
      <c r="I170" s="239"/>
      <c r="J170" s="240">
        <f>ROUND(I170*H170,2)</f>
        <v>0</v>
      </c>
      <c r="K170" s="236" t="s">
        <v>34</v>
      </c>
      <c r="L170" s="73"/>
      <c r="M170" s="241" t="s">
        <v>34</v>
      </c>
      <c r="N170" s="242" t="s">
        <v>49</v>
      </c>
      <c r="O170" s="48"/>
      <c r="P170" s="243">
        <f>O170*H170</f>
        <v>0</v>
      </c>
      <c r="Q170" s="243">
        <v>0</v>
      </c>
      <c r="R170" s="243">
        <f>Q170*H170</f>
        <v>0</v>
      </c>
      <c r="S170" s="243">
        <v>0</v>
      </c>
      <c r="T170" s="244">
        <f>S170*H170</f>
        <v>0</v>
      </c>
      <c r="AR170" s="24" t="s">
        <v>308</v>
      </c>
      <c r="AT170" s="24" t="s">
        <v>136</v>
      </c>
      <c r="AU170" s="24" t="s">
        <v>147</v>
      </c>
      <c r="AY170" s="24" t="s">
        <v>133</v>
      </c>
      <c r="BE170" s="245">
        <f>IF(N170="základní",J170,0)</f>
        <v>0</v>
      </c>
      <c r="BF170" s="245">
        <f>IF(N170="snížená",J170,0)</f>
        <v>0</v>
      </c>
      <c r="BG170" s="245">
        <f>IF(N170="zákl. přenesená",J170,0)</f>
        <v>0</v>
      </c>
      <c r="BH170" s="245">
        <f>IF(N170="sníž. přenesená",J170,0)</f>
        <v>0</v>
      </c>
      <c r="BI170" s="245">
        <f>IF(N170="nulová",J170,0)</f>
        <v>0</v>
      </c>
      <c r="BJ170" s="24" t="s">
        <v>86</v>
      </c>
      <c r="BK170" s="245">
        <f>ROUND(I170*H170,2)</f>
        <v>0</v>
      </c>
      <c r="BL170" s="24" t="s">
        <v>308</v>
      </c>
      <c r="BM170" s="24" t="s">
        <v>926</v>
      </c>
    </row>
    <row r="171" s="1" customFormat="1" ht="16.5" customHeight="1">
      <c r="B171" s="47"/>
      <c r="C171" s="234" t="s">
        <v>612</v>
      </c>
      <c r="D171" s="234" t="s">
        <v>136</v>
      </c>
      <c r="E171" s="235" t="s">
        <v>1211</v>
      </c>
      <c r="F171" s="236" t="s">
        <v>1125</v>
      </c>
      <c r="G171" s="237" t="s">
        <v>1091</v>
      </c>
      <c r="H171" s="238">
        <v>0.5</v>
      </c>
      <c r="I171" s="239"/>
      <c r="J171" s="240">
        <f>ROUND(I171*H171,2)</f>
        <v>0</v>
      </c>
      <c r="K171" s="236" t="s">
        <v>34</v>
      </c>
      <c r="L171" s="73"/>
      <c r="M171" s="241" t="s">
        <v>34</v>
      </c>
      <c r="N171" s="242" t="s">
        <v>49</v>
      </c>
      <c r="O171" s="48"/>
      <c r="P171" s="243">
        <f>O171*H171</f>
        <v>0</v>
      </c>
      <c r="Q171" s="243">
        <v>0</v>
      </c>
      <c r="R171" s="243">
        <f>Q171*H171</f>
        <v>0</v>
      </c>
      <c r="S171" s="243">
        <v>0</v>
      </c>
      <c r="T171" s="244">
        <f>S171*H171</f>
        <v>0</v>
      </c>
      <c r="AR171" s="24" t="s">
        <v>308</v>
      </c>
      <c r="AT171" s="24" t="s">
        <v>136</v>
      </c>
      <c r="AU171" s="24" t="s">
        <v>147</v>
      </c>
      <c r="AY171" s="24" t="s">
        <v>133</v>
      </c>
      <c r="BE171" s="245">
        <f>IF(N171="základní",J171,0)</f>
        <v>0</v>
      </c>
      <c r="BF171" s="245">
        <f>IF(N171="snížená",J171,0)</f>
        <v>0</v>
      </c>
      <c r="BG171" s="245">
        <f>IF(N171="zákl. přenesená",J171,0)</f>
        <v>0</v>
      </c>
      <c r="BH171" s="245">
        <f>IF(N171="sníž. přenesená",J171,0)</f>
        <v>0</v>
      </c>
      <c r="BI171" s="245">
        <f>IF(N171="nulová",J171,0)</f>
        <v>0</v>
      </c>
      <c r="BJ171" s="24" t="s">
        <v>86</v>
      </c>
      <c r="BK171" s="245">
        <f>ROUND(I171*H171,2)</f>
        <v>0</v>
      </c>
      <c r="BL171" s="24" t="s">
        <v>308</v>
      </c>
      <c r="BM171" s="24" t="s">
        <v>939</v>
      </c>
    </row>
    <row r="172" s="11" customFormat="1" ht="22.32" customHeight="1">
      <c r="B172" s="218"/>
      <c r="C172" s="219"/>
      <c r="D172" s="220" t="s">
        <v>77</v>
      </c>
      <c r="E172" s="232" t="s">
        <v>1126</v>
      </c>
      <c r="F172" s="232" t="s">
        <v>1126</v>
      </c>
      <c r="G172" s="219"/>
      <c r="H172" s="219"/>
      <c r="I172" s="222"/>
      <c r="J172" s="233">
        <f>BK172</f>
        <v>0</v>
      </c>
      <c r="K172" s="219"/>
      <c r="L172" s="224"/>
      <c r="M172" s="225"/>
      <c r="N172" s="226"/>
      <c r="O172" s="226"/>
      <c r="P172" s="227">
        <f>SUM(P173:P176)</f>
        <v>0</v>
      </c>
      <c r="Q172" s="226"/>
      <c r="R172" s="227">
        <f>SUM(R173:R176)</f>
        <v>0</v>
      </c>
      <c r="S172" s="226"/>
      <c r="T172" s="228">
        <f>SUM(T173:T176)</f>
        <v>0</v>
      </c>
      <c r="AR172" s="229" t="s">
        <v>88</v>
      </c>
      <c r="AT172" s="230" t="s">
        <v>77</v>
      </c>
      <c r="AU172" s="230" t="s">
        <v>88</v>
      </c>
      <c r="AY172" s="229" t="s">
        <v>133</v>
      </c>
      <c r="BK172" s="231">
        <f>SUM(BK173:BK176)</f>
        <v>0</v>
      </c>
    </row>
    <row r="173" s="1" customFormat="1" ht="16.5" customHeight="1">
      <c r="B173" s="47"/>
      <c r="C173" s="234" t="s">
        <v>286</v>
      </c>
      <c r="D173" s="234" t="s">
        <v>136</v>
      </c>
      <c r="E173" s="235" t="s">
        <v>1212</v>
      </c>
      <c r="F173" s="236" t="s">
        <v>1128</v>
      </c>
      <c r="G173" s="237" t="s">
        <v>809</v>
      </c>
      <c r="H173" s="238">
        <v>8</v>
      </c>
      <c r="I173" s="239"/>
      <c r="J173" s="240">
        <f>ROUND(I173*H173,2)</f>
        <v>0</v>
      </c>
      <c r="K173" s="236" t="s">
        <v>34</v>
      </c>
      <c r="L173" s="73"/>
      <c r="M173" s="241" t="s">
        <v>34</v>
      </c>
      <c r="N173" s="242" t="s">
        <v>49</v>
      </c>
      <c r="O173" s="48"/>
      <c r="P173" s="243">
        <f>O173*H173</f>
        <v>0</v>
      </c>
      <c r="Q173" s="243">
        <v>0</v>
      </c>
      <c r="R173" s="243">
        <f>Q173*H173</f>
        <v>0</v>
      </c>
      <c r="S173" s="243">
        <v>0</v>
      </c>
      <c r="T173" s="244">
        <f>S173*H173</f>
        <v>0</v>
      </c>
      <c r="AR173" s="24" t="s">
        <v>308</v>
      </c>
      <c r="AT173" s="24" t="s">
        <v>136</v>
      </c>
      <c r="AU173" s="24" t="s">
        <v>147</v>
      </c>
      <c r="AY173" s="24" t="s">
        <v>133</v>
      </c>
      <c r="BE173" s="245">
        <f>IF(N173="základní",J173,0)</f>
        <v>0</v>
      </c>
      <c r="BF173" s="245">
        <f>IF(N173="snížená",J173,0)</f>
        <v>0</v>
      </c>
      <c r="BG173" s="245">
        <f>IF(N173="zákl. přenesená",J173,0)</f>
        <v>0</v>
      </c>
      <c r="BH173" s="245">
        <f>IF(N173="sníž. přenesená",J173,0)</f>
        <v>0</v>
      </c>
      <c r="BI173" s="245">
        <f>IF(N173="nulová",J173,0)</f>
        <v>0</v>
      </c>
      <c r="BJ173" s="24" t="s">
        <v>86</v>
      </c>
      <c r="BK173" s="245">
        <f>ROUND(I173*H173,2)</f>
        <v>0</v>
      </c>
      <c r="BL173" s="24" t="s">
        <v>308</v>
      </c>
      <c r="BM173" s="24" t="s">
        <v>949</v>
      </c>
    </row>
    <row r="174" s="1" customFormat="1" ht="16.5" customHeight="1">
      <c r="B174" s="47"/>
      <c r="C174" s="234" t="s">
        <v>294</v>
      </c>
      <c r="D174" s="234" t="s">
        <v>136</v>
      </c>
      <c r="E174" s="235" t="s">
        <v>1213</v>
      </c>
      <c r="F174" s="236" t="s">
        <v>1130</v>
      </c>
      <c r="G174" s="237" t="s">
        <v>809</v>
      </c>
      <c r="H174" s="238">
        <v>2</v>
      </c>
      <c r="I174" s="239"/>
      <c r="J174" s="240">
        <f>ROUND(I174*H174,2)</f>
        <v>0</v>
      </c>
      <c r="K174" s="236" t="s">
        <v>34</v>
      </c>
      <c r="L174" s="73"/>
      <c r="M174" s="241" t="s">
        <v>34</v>
      </c>
      <c r="N174" s="242" t="s">
        <v>49</v>
      </c>
      <c r="O174" s="48"/>
      <c r="P174" s="243">
        <f>O174*H174</f>
        <v>0</v>
      </c>
      <c r="Q174" s="243">
        <v>0</v>
      </c>
      <c r="R174" s="243">
        <f>Q174*H174</f>
        <v>0</v>
      </c>
      <c r="S174" s="243">
        <v>0</v>
      </c>
      <c r="T174" s="244">
        <f>S174*H174</f>
        <v>0</v>
      </c>
      <c r="AR174" s="24" t="s">
        <v>308</v>
      </c>
      <c r="AT174" s="24" t="s">
        <v>136</v>
      </c>
      <c r="AU174" s="24" t="s">
        <v>147</v>
      </c>
      <c r="AY174" s="24" t="s">
        <v>133</v>
      </c>
      <c r="BE174" s="245">
        <f>IF(N174="základní",J174,0)</f>
        <v>0</v>
      </c>
      <c r="BF174" s="245">
        <f>IF(N174="snížená",J174,0)</f>
        <v>0</v>
      </c>
      <c r="BG174" s="245">
        <f>IF(N174="zákl. přenesená",J174,0)</f>
        <v>0</v>
      </c>
      <c r="BH174" s="245">
        <f>IF(N174="sníž. přenesená",J174,0)</f>
        <v>0</v>
      </c>
      <c r="BI174" s="245">
        <f>IF(N174="nulová",J174,0)</f>
        <v>0</v>
      </c>
      <c r="BJ174" s="24" t="s">
        <v>86</v>
      </c>
      <c r="BK174" s="245">
        <f>ROUND(I174*H174,2)</f>
        <v>0</v>
      </c>
      <c r="BL174" s="24" t="s">
        <v>308</v>
      </c>
      <c r="BM174" s="24" t="s">
        <v>959</v>
      </c>
    </row>
    <row r="175" s="1" customFormat="1" ht="16.5" customHeight="1">
      <c r="B175" s="47"/>
      <c r="C175" s="234" t="s">
        <v>626</v>
      </c>
      <c r="D175" s="234" t="s">
        <v>136</v>
      </c>
      <c r="E175" s="235" t="s">
        <v>1214</v>
      </c>
      <c r="F175" s="236" t="s">
        <v>1132</v>
      </c>
      <c r="G175" s="237" t="s">
        <v>809</v>
      </c>
      <c r="H175" s="238">
        <v>3</v>
      </c>
      <c r="I175" s="239"/>
      <c r="J175" s="240">
        <f>ROUND(I175*H175,2)</f>
        <v>0</v>
      </c>
      <c r="K175" s="236" t="s">
        <v>34</v>
      </c>
      <c r="L175" s="73"/>
      <c r="M175" s="241" t="s">
        <v>34</v>
      </c>
      <c r="N175" s="242" t="s">
        <v>49</v>
      </c>
      <c r="O175" s="48"/>
      <c r="P175" s="243">
        <f>O175*H175</f>
        <v>0</v>
      </c>
      <c r="Q175" s="243">
        <v>0</v>
      </c>
      <c r="R175" s="243">
        <f>Q175*H175</f>
        <v>0</v>
      </c>
      <c r="S175" s="243">
        <v>0</v>
      </c>
      <c r="T175" s="244">
        <f>S175*H175</f>
        <v>0</v>
      </c>
      <c r="AR175" s="24" t="s">
        <v>308</v>
      </c>
      <c r="AT175" s="24" t="s">
        <v>136</v>
      </c>
      <c r="AU175" s="24" t="s">
        <v>147</v>
      </c>
      <c r="AY175" s="24" t="s">
        <v>133</v>
      </c>
      <c r="BE175" s="245">
        <f>IF(N175="základní",J175,0)</f>
        <v>0</v>
      </c>
      <c r="BF175" s="245">
        <f>IF(N175="snížená",J175,0)</f>
        <v>0</v>
      </c>
      <c r="BG175" s="245">
        <f>IF(N175="zákl. přenesená",J175,0)</f>
        <v>0</v>
      </c>
      <c r="BH175" s="245">
        <f>IF(N175="sníž. přenesená",J175,0)</f>
        <v>0</v>
      </c>
      <c r="BI175" s="245">
        <f>IF(N175="nulová",J175,0)</f>
        <v>0</v>
      </c>
      <c r="BJ175" s="24" t="s">
        <v>86</v>
      </c>
      <c r="BK175" s="245">
        <f>ROUND(I175*H175,2)</f>
        <v>0</v>
      </c>
      <c r="BL175" s="24" t="s">
        <v>308</v>
      </c>
      <c r="BM175" s="24" t="s">
        <v>969</v>
      </c>
    </row>
    <row r="176" s="1" customFormat="1" ht="16.5" customHeight="1">
      <c r="B176" s="47"/>
      <c r="C176" s="234" t="s">
        <v>318</v>
      </c>
      <c r="D176" s="234" t="s">
        <v>136</v>
      </c>
      <c r="E176" s="235" t="s">
        <v>1214</v>
      </c>
      <c r="F176" s="236" t="s">
        <v>1132</v>
      </c>
      <c r="G176" s="237" t="s">
        <v>809</v>
      </c>
      <c r="H176" s="238">
        <v>3</v>
      </c>
      <c r="I176" s="239"/>
      <c r="J176" s="240">
        <f>ROUND(I176*H176,2)</f>
        <v>0</v>
      </c>
      <c r="K176" s="236" t="s">
        <v>34</v>
      </c>
      <c r="L176" s="73"/>
      <c r="M176" s="241" t="s">
        <v>34</v>
      </c>
      <c r="N176" s="242" t="s">
        <v>49</v>
      </c>
      <c r="O176" s="48"/>
      <c r="P176" s="243">
        <f>O176*H176</f>
        <v>0</v>
      </c>
      <c r="Q176" s="243">
        <v>0</v>
      </c>
      <c r="R176" s="243">
        <f>Q176*H176</f>
        <v>0</v>
      </c>
      <c r="S176" s="243">
        <v>0</v>
      </c>
      <c r="T176" s="244">
        <f>S176*H176</f>
        <v>0</v>
      </c>
      <c r="AR176" s="24" t="s">
        <v>308</v>
      </c>
      <c r="AT176" s="24" t="s">
        <v>136</v>
      </c>
      <c r="AU176" s="24" t="s">
        <v>147</v>
      </c>
      <c r="AY176" s="24" t="s">
        <v>133</v>
      </c>
      <c r="BE176" s="245">
        <f>IF(N176="základní",J176,0)</f>
        <v>0</v>
      </c>
      <c r="BF176" s="245">
        <f>IF(N176="snížená",J176,0)</f>
        <v>0</v>
      </c>
      <c r="BG176" s="245">
        <f>IF(N176="zákl. přenesená",J176,0)</f>
        <v>0</v>
      </c>
      <c r="BH176" s="245">
        <f>IF(N176="sníž. přenesená",J176,0)</f>
        <v>0</v>
      </c>
      <c r="BI176" s="245">
        <f>IF(N176="nulová",J176,0)</f>
        <v>0</v>
      </c>
      <c r="BJ176" s="24" t="s">
        <v>86</v>
      </c>
      <c r="BK176" s="245">
        <f>ROUND(I176*H176,2)</f>
        <v>0</v>
      </c>
      <c r="BL176" s="24" t="s">
        <v>308</v>
      </c>
      <c r="BM176" s="24" t="s">
        <v>980</v>
      </c>
    </row>
    <row r="177" s="11" customFormat="1" ht="22.32" customHeight="1">
      <c r="B177" s="218"/>
      <c r="C177" s="219"/>
      <c r="D177" s="220" t="s">
        <v>77</v>
      </c>
      <c r="E177" s="232" t="s">
        <v>1134</v>
      </c>
      <c r="F177" s="232" t="s">
        <v>1134</v>
      </c>
      <c r="G177" s="219"/>
      <c r="H177" s="219"/>
      <c r="I177" s="222"/>
      <c r="J177" s="233">
        <f>BK177</f>
        <v>0</v>
      </c>
      <c r="K177" s="219"/>
      <c r="L177" s="224"/>
      <c r="M177" s="225"/>
      <c r="N177" s="226"/>
      <c r="O177" s="226"/>
      <c r="P177" s="227">
        <f>SUM(P178:P183)</f>
        <v>0</v>
      </c>
      <c r="Q177" s="226"/>
      <c r="R177" s="227">
        <f>SUM(R178:R183)</f>
        <v>0</v>
      </c>
      <c r="S177" s="226"/>
      <c r="T177" s="228">
        <f>SUM(T178:T183)</f>
        <v>0</v>
      </c>
      <c r="AR177" s="229" t="s">
        <v>88</v>
      </c>
      <c r="AT177" s="230" t="s">
        <v>77</v>
      </c>
      <c r="AU177" s="230" t="s">
        <v>88</v>
      </c>
      <c r="AY177" s="229" t="s">
        <v>133</v>
      </c>
      <c r="BK177" s="231">
        <f>SUM(BK178:BK183)</f>
        <v>0</v>
      </c>
    </row>
    <row r="178" s="1" customFormat="1" ht="16.5" customHeight="1">
      <c r="B178" s="47"/>
      <c r="C178" s="234" t="s">
        <v>636</v>
      </c>
      <c r="D178" s="234" t="s">
        <v>136</v>
      </c>
      <c r="E178" s="235" t="s">
        <v>1215</v>
      </c>
      <c r="F178" s="236" t="s">
        <v>1136</v>
      </c>
      <c r="G178" s="237" t="s">
        <v>809</v>
      </c>
      <c r="H178" s="238">
        <v>20</v>
      </c>
      <c r="I178" s="239"/>
      <c r="J178" s="240">
        <f>ROUND(I178*H178,2)</f>
        <v>0</v>
      </c>
      <c r="K178" s="236" t="s">
        <v>34</v>
      </c>
      <c r="L178" s="73"/>
      <c r="M178" s="241" t="s">
        <v>34</v>
      </c>
      <c r="N178" s="242" t="s">
        <v>49</v>
      </c>
      <c r="O178" s="48"/>
      <c r="P178" s="243">
        <f>O178*H178</f>
        <v>0</v>
      </c>
      <c r="Q178" s="243">
        <v>0</v>
      </c>
      <c r="R178" s="243">
        <f>Q178*H178</f>
        <v>0</v>
      </c>
      <c r="S178" s="243">
        <v>0</v>
      </c>
      <c r="T178" s="244">
        <f>S178*H178</f>
        <v>0</v>
      </c>
      <c r="AR178" s="24" t="s">
        <v>308</v>
      </c>
      <c r="AT178" s="24" t="s">
        <v>136</v>
      </c>
      <c r="AU178" s="24" t="s">
        <v>147</v>
      </c>
      <c r="AY178" s="24" t="s">
        <v>133</v>
      </c>
      <c r="BE178" s="245">
        <f>IF(N178="základní",J178,0)</f>
        <v>0</v>
      </c>
      <c r="BF178" s="245">
        <f>IF(N178="snížená",J178,0)</f>
        <v>0</v>
      </c>
      <c r="BG178" s="245">
        <f>IF(N178="zákl. přenesená",J178,0)</f>
        <v>0</v>
      </c>
      <c r="BH178" s="245">
        <f>IF(N178="sníž. přenesená",J178,0)</f>
        <v>0</v>
      </c>
      <c r="BI178" s="245">
        <f>IF(N178="nulová",J178,0)</f>
        <v>0</v>
      </c>
      <c r="BJ178" s="24" t="s">
        <v>86</v>
      </c>
      <c r="BK178" s="245">
        <f>ROUND(I178*H178,2)</f>
        <v>0</v>
      </c>
      <c r="BL178" s="24" t="s">
        <v>308</v>
      </c>
      <c r="BM178" s="24" t="s">
        <v>988</v>
      </c>
    </row>
    <row r="179" s="1" customFormat="1" ht="16.5" customHeight="1">
      <c r="B179" s="47"/>
      <c r="C179" s="234" t="s">
        <v>641</v>
      </c>
      <c r="D179" s="234" t="s">
        <v>136</v>
      </c>
      <c r="E179" s="235" t="s">
        <v>1216</v>
      </c>
      <c r="F179" s="236" t="s">
        <v>1138</v>
      </c>
      <c r="G179" s="237" t="s">
        <v>235</v>
      </c>
      <c r="H179" s="238">
        <v>20</v>
      </c>
      <c r="I179" s="239"/>
      <c r="J179" s="240">
        <f>ROUND(I179*H179,2)</f>
        <v>0</v>
      </c>
      <c r="K179" s="236" t="s">
        <v>34</v>
      </c>
      <c r="L179" s="73"/>
      <c r="M179" s="241" t="s">
        <v>34</v>
      </c>
      <c r="N179" s="242" t="s">
        <v>49</v>
      </c>
      <c r="O179" s="48"/>
      <c r="P179" s="243">
        <f>O179*H179</f>
        <v>0</v>
      </c>
      <c r="Q179" s="243">
        <v>0</v>
      </c>
      <c r="R179" s="243">
        <f>Q179*H179</f>
        <v>0</v>
      </c>
      <c r="S179" s="243">
        <v>0</v>
      </c>
      <c r="T179" s="244">
        <f>S179*H179</f>
        <v>0</v>
      </c>
      <c r="AR179" s="24" t="s">
        <v>308</v>
      </c>
      <c r="AT179" s="24" t="s">
        <v>136</v>
      </c>
      <c r="AU179" s="24" t="s">
        <v>147</v>
      </c>
      <c r="AY179" s="24" t="s">
        <v>133</v>
      </c>
      <c r="BE179" s="245">
        <f>IF(N179="základní",J179,0)</f>
        <v>0</v>
      </c>
      <c r="BF179" s="245">
        <f>IF(N179="snížená",J179,0)</f>
        <v>0</v>
      </c>
      <c r="BG179" s="245">
        <f>IF(N179="zákl. přenesená",J179,0)</f>
        <v>0</v>
      </c>
      <c r="BH179" s="245">
        <f>IF(N179="sníž. přenesená",J179,0)</f>
        <v>0</v>
      </c>
      <c r="BI179" s="245">
        <f>IF(N179="nulová",J179,0)</f>
        <v>0</v>
      </c>
      <c r="BJ179" s="24" t="s">
        <v>86</v>
      </c>
      <c r="BK179" s="245">
        <f>ROUND(I179*H179,2)</f>
        <v>0</v>
      </c>
      <c r="BL179" s="24" t="s">
        <v>308</v>
      </c>
      <c r="BM179" s="24" t="s">
        <v>999</v>
      </c>
    </row>
    <row r="180" s="1" customFormat="1" ht="16.5" customHeight="1">
      <c r="B180" s="47"/>
      <c r="C180" s="234" t="s">
        <v>647</v>
      </c>
      <c r="D180" s="234" t="s">
        <v>136</v>
      </c>
      <c r="E180" s="235" t="s">
        <v>1217</v>
      </c>
      <c r="F180" s="236" t="s">
        <v>1140</v>
      </c>
      <c r="G180" s="237" t="s">
        <v>235</v>
      </c>
      <c r="H180" s="238">
        <v>6</v>
      </c>
      <c r="I180" s="239"/>
      <c r="J180" s="240">
        <f>ROUND(I180*H180,2)</f>
        <v>0</v>
      </c>
      <c r="K180" s="236" t="s">
        <v>34</v>
      </c>
      <c r="L180" s="73"/>
      <c r="M180" s="241" t="s">
        <v>34</v>
      </c>
      <c r="N180" s="242" t="s">
        <v>49</v>
      </c>
      <c r="O180" s="48"/>
      <c r="P180" s="243">
        <f>O180*H180</f>
        <v>0</v>
      </c>
      <c r="Q180" s="243">
        <v>0</v>
      </c>
      <c r="R180" s="243">
        <f>Q180*H180</f>
        <v>0</v>
      </c>
      <c r="S180" s="243">
        <v>0</v>
      </c>
      <c r="T180" s="244">
        <f>S180*H180</f>
        <v>0</v>
      </c>
      <c r="AR180" s="24" t="s">
        <v>308</v>
      </c>
      <c r="AT180" s="24" t="s">
        <v>136</v>
      </c>
      <c r="AU180" s="24" t="s">
        <v>147</v>
      </c>
      <c r="AY180" s="24" t="s">
        <v>133</v>
      </c>
      <c r="BE180" s="245">
        <f>IF(N180="základní",J180,0)</f>
        <v>0</v>
      </c>
      <c r="BF180" s="245">
        <f>IF(N180="snížená",J180,0)</f>
        <v>0</v>
      </c>
      <c r="BG180" s="245">
        <f>IF(N180="zákl. přenesená",J180,0)</f>
        <v>0</v>
      </c>
      <c r="BH180" s="245">
        <f>IF(N180="sníž. přenesená",J180,0)</f>
        <v>0</v>
      </c>
      <c r="BI180" s="245">
        <f>IF(N180="nulová",J180,0)</f>
        <v>0</v>
      </c>
      <c r="BJ180" s="24" t="s">
        <v>86</v>
      </c>
      <c r="BK180" s="245">
        <f>ROUND(I180*H180,2)</f>
        <v>0</v>
      </c>
      <c r="BL180" s="24" t="s">
        <v>308</v>
      </c>
      <c r="BM180" s="24" t="s">
        <v>1007</v>
      </c>
    </row>
    <row r="181" s="1" customFormat="1" ht="16.5" customHeight="1">
      <c r="B181" s="47"/>
      <c r="C181" s="234" t="s">
        <v>654</v>
      </c>
      <c r="D181" s="234" t="s">
        <v>136</v>
      </c>
      <c r="E181" s="235" t="s">
        <v>1218</v>
      </c>
      <c r="F181" s="236" t="s">
        <v>1142</v>
      </c>
      <c r="G181" s="237" t="s">
        <v>809</v>
      </c>
      <c r="H181" s="238">
        <v>12</v>
      </c>
      <c r="I181" s="239"/>
      <c r="J181" s="240">
        <f>ROUND(I181*H181,2)</f>
        <v>0</v>
      </c>
      <c r="K181" s="236" t="s">
        <v>34</v>
      </c>
      <c r="L181" s="73"/>
      <c r="M181" s="241" t="s">
        <v>34</v>
      </c>
      <c r="N181" s="242" t="s">
        <v>49</v>
      </c>
      <c r="O181" s="48"/>
      <c r="P181" s="243">
        <f>O181*H181</f>
        <v>0</v>
      </c>
      <c r="Q181" s="243">
        <v>0</v>
      </c>
      <c r="R181" s="243">
        <f>Q181*H181</f>
        <v>0</v>
      </c>
      <c r="S181" s="243">
        <v>0</v>
      </c>
      <c r="T181" s="244">
        <f>S181*H181</f>
        <v>0</v>
      </c>
      <c r="AR181" s="24" t="s">
        <v>308</v>
      </c>
      <c r="AT181" s="24" t="s">
        <v>136</v>
      </c>
      <c r="AU181" s="24" t="s">
        <v>147</v>
      </c>
      <c r="AY181" s="24" t="s">
        <v>133</v>
      </c>
      <c r="BE181" s="245">
        <f>IF(N181="základní",J181,0)</f>
        <v>0</v>
      </c>
      <c r="BF181" s="245">
        <f>IF(N181="snížená",J181,0)</f>
        <v>0</v>
      </c>
      <c r="BG181" s="245">
        <f>IF(N181="zákl. přenesená",J181,0)</f>
        <v>0</v>
      </c>
      <c r="BH181" s="245">
        <f>IF(N181="sníž. přenesená",J181,0)</f>
        <v>0</v>
      </c>
      <c r="BI181" s="245">
        <f>IF(N181="nulová",J181,0)</f>
        <v>0</v>
      </c>
      <c r="BJ181" s="24" t="s">
        <v>86</v>
      </c>
      <c r="BK181" s="245">
        <f>ROUND(I181*H181,2)</f>
        <v>0</v>
      </c>
      <c r="BL181" s="24" t="s">
        <v>308</v>
      </c>
      <c r="BM181" s="24" t="s">
        <v>1018</v>
      </c>
    </row>
    <row r="182" s="1" customFormat="1" ht="16.5" customHeight="1">
      <c r="B182" s="47"/>
      <c r="C182" s="234" t="s">
        <v>659</v>
      </c>
      <c r="D182" s="234" t="s">
        <v>136</v>
      </c>
      <c r="E182" s="235" t="s">
        <v>1219</v>
      </c>
      <c r="F182" s="236" t="s">
        <v>1144</v>
      </c>
      <c r="G182" s="237" t="s">
        <v>809</v>
      </c>
      <c r="H182" s="238">
        <v>5</v>
      </c>
      <c r="I182" s="239"/>
      <c r="J182" s="240">
        <f>ROUND(I182*H182,2)</f>
        <v>0</v>
      </c>
      <c r="K182" s="236" t="s">
        <v>34</v>
      </c>
      <c r="L182" s="73"/>
      <c r="M182" s="241" t="s">
        <v>34</v>
      </c>
      <c r="N182" s="242" t="s">
        <v>49</v>
      </c>
      <c r="O182" s="48"/>
      <c r="P182" s="243">
        <f>O182*H182</f>
        <v>0</v>
      </c>
      <c r="Q182" s="243">
        <v>0</v>
      </c>
      <c r="R182" s="243">
        <f>Q182*H182</f>
        <v>0</v>
      </c>
      <c r="S182" s="243">
        <v>0</v>
      </c>
      <c r="T182" s="244">
        <f>S182*H182</f>
        <v>0</v>
      </c>
      <c r="AR182" s="24" t="s">
        <v>308</v>
      </c>
      <c r="AT182" s="24" t="s">
        <v>136</v>
      </c>
      <c r="AU182" s="24" t="s">
        <v>147</v>
      </c>
      <c r="AY182" s="24" t="s">
        <v>133</v>
      </c>
      <c r="BE182" s="245">
        <f>IF(N182="základní",J182,0)</f>
        <v>0</v>
      </c>
      <c r="BF182" s="245">
        <f>IF(N182="snížená",J182,0)</f>
        <v>0</v>
      </c>
      <c r="BG182" s="245">
        <f>IF(N182="zákl. přenesená",J182,0)</f>
        <v>0</v>
      </c>
      <c r="BH182" s="245">
        <f>IF(N182="sníž. přenesená",J182,0)</f>
        <v>0</v>
      </c>
      <c r="BI182" s="245">
        <f>IF(N182="nulová",J182,0)</f>
        <v>0</v>
      </c>
      <c r="BJ182" s="24" t="s">
        <v>86</v>
      </c>
      <c r="BK182" s="245">
        <f>ROUND(I182*H182,2)</f>
        <v>0</v>
      </c>
      <c r="BL182" s="24" t="s">
        <v>308</v>
      </c>
      <c r="BM182" s="24" t="s">
        <v>1040</v>
      </c>
    </row>
    <row r="183" s="1" customFormat="1" ht="16.5" customHeight="1">
      <c r="B183" s="47"/>
      <c r="C183" s="234" t="s">
        <v>664</v>
      </c>
      <c r="D183" s="234" t="s">
        <v>136</v>
      </c>
      <c r="E183" s="235" t="s">
        <v>1220</v>
      </c>
      <c r="F183" s="236" t="s">
        <v>1146</v>
      </c>
      <c r="G183" s="237" t="s">
        <v>809</v>
      </c>
      <c r="H183" s="238">
        <v>120</v>
      </c>
      <c r="I183" s="239"/>
      <c r="J183" s="240">
        <f>ROUND(I183*H183,2)</f>
        <v>0</v>
      </c>
      <c r="K183" s="236" t="s">
        <v>34</v>
      </c>
      <c r="L183" s="73"/>
      <c r="M183" s="241" t="s">
        <v>34</v>
      </c>
      <c r="N183" s="242" t="s">
        <v>49</v>
      </c>
      <c r="O183" s="48"/>
      <c r="P183" s="243">
        <f>O183*H183</f>
        <v>0</v>
      </c>
      <c r="Q183" s="243">
        <v>0</v>
      </c>
      <c r="R183" s="243">
        <f>Q183*H183</f>
        <v>0</v>
      </c>
      <c r="S183" s="243">
        <v>0</v>
      </c>
      <c r="T183" s="244">
        <f>S183*H183</f>
        <v>0</v>
      </c>
      <c r="AR183" s="24" t="s">
        <v>308</v>
      </c>
      <c r="AT183" s="24" t="s">
        <v>136</v>
      </c>
      <c r="AU183" s="24" t="s">
        <v>147</v>
      </c>
      <c r="AY183" s="24" t="s">
        <v>133</v>
      </c>
      <c r="BE183" s="245">
        <f>IF(N183="základní",J183,0)</f>
        <v>0</v>
      </c>
      <c r="BF183" s="245">
        <f>IF(N183="snížená",J183,0)</f>
        <v>0</v>
      </c>
      <c r="BG183" s="245">
        <f>IF(N183="zákl. přenesená",J183,0)</f>
        <v>0</v>
      </c>
      <c r="BH183" s="245">
        <f>IF(N183="sníž. přenesená",J183,0)</f>
        <v>0</v>
      </c>
      <c r="BI183" s="245">
        <f>IF(N183="nulová",J183,0)</f>
        <v>0</v>
      </c>
      <c r="BJ183" s="24" t="s">
        <v>86</v>
      </c>
      <c r="BK183" s="245">
        <f>ROUND(I183*H183,2)</f>
        <v>0</v>
      </c>
      <c r="BL183" s="24" t="s">
        <v>308</v>
      </c>
      <c r="BM183" s="24" t="s">
        <v>1051</v>
      </c>
    </row>
    <row r="184" s="11" customFormat="1" ht="22.32" customHeight="1">
      <c r="B184" s="218"/>
      <c r="C184" s="219"/>
      <c r="D184" s="220" t="s">
        <v>77</v>
      </c>
      <c r="E184" s="232" t="s">
        <v>1147</v>
      </c>
      <c r="F184" s="232" t="s">
        <v>1147</v>
      </c>
      <c r="G184" s="219"/>
      <c r="H184" s="219"/>
      <c r="I184" s="222"/>
      <c r="J184" s="233">
        <f>BK184</f>
        <v>0</v>
      </c>
      <c r="K184" s="219"/>
      <c r="L184" s="224"/>
      <c r="M184" s="225"/>
      <c r="N184" s="226"/>
      <c r="O184" s="226"/>
      <c r="P184" s="227">
        <f>SUM(P185:P196)</f>
        <v>0</v>
      </c>
      <c r="Q184" s="226"/>
      <c r="R184" s="227">
        <f>SUM(R185:R196)</f>
        <v>0</v>
      </c>
      <c r="S184" s="226"/>
      <c r="T184" s="228">
        <f>SUM(T185:T196)</f>
        <v>0</v>
      </c>
      <c r="AR184" s="229" t="s">
        <v>88</v>
      </c>
      <c r="AT184" s="230" t="s">
        <v>77</v>
      </c>
      <c r="AU184" s="230" t="s">
        <v>88</v>
      </c>
      <c r="AY184" s="229" t="s">
        <v>133</v>
      </c>
      <c r="BK184" s="231">
        <f>SUM(BK185:BK196)</f>
        <v>0</v>
      </c>
    </row>
    <row r="185" s="1" customFormat="1" ht="16.5" customHeight="1">
      <c r="B185" s="47"/>
      <c r="C185" s="234" t="s">
        <v>670</v>
      </c>
      <c r="D185" s="234" t="s">
        <v>136</v>
      </c>
      <c r="E185" s="235" t="s">
        <v>1221</v>
      </c>
      <c r="F185" s="236" t="s">
        <v>1149</v>
      </c>
      <c r="G185" s="237" t="s">
        <v>809</v>
      </c>
      <c r="H185" s="238">
        <v>1</v>
      </c>
      <c r="I185" s="239"/>
      <c r="J185" s="240">
        <f>ROUND(I185*H185,2)</f>
        <v>0</v>
      </c>
      <c r="K185" s="236" t="s">
        <v>34</v>
      </c>
      <c r="L185" s="73"/>
      <c r="M185" s="241" t="s">
        <v>34</v>
      </c>
      <c r="N185" s="242" t="s">
        <v>49</v>
      </c>
      <c r="O185" s="48"/>
      <c r="P185" s="243">
        <f>O185*H185</f>
        <v>0</v>
      </c>
      <c r="Q185" s="243">
        <v>0</v>
      </c>
      <c r="R185" s="243">
        <f>Q185*H185</f>
        <v>0</v>
      </c>
      <c r="S185" s="243">
        <v>0</v>
      </c>
      <c r="T185" s="244">
        <f>S185*H185</f>
        <v>0</v>
      </c>
      <c r="AR185" s="24" t="s">
        <v>308</v>
      </c>
      <c r="AT185" s="24" t="s">
        <v>136</v>
      </c>
      <c r="AU185" s="24" t="s">
        <v>147</v>
      </c>
      <c r="AY185" s="24" t="s">
        <v>133</v>
      </c>
      <c r="BE185" s="245">
        <f>IF(N185="základní",J185,0)</f>
        <v>0</v>
      </c>
      <c r="BF185" s="245">
        <f>IF(N185="snížená",J185,0)</f>
        <v>0</v>
      </c>
      <c r="BG185" s="245">
        <f>IF(N185="zákl. přenesená",J185,0)</f>
        <v>0</v>
      </c>
      <c r="BH185" s="245">
        <f>IF(N185="sníž. přenesená",J185,0)</f>
        <v>0</v>
      </c>
      <c r="BI185" s="245">
        <f>IF(N185="nulová",J185,0)</f>
        <v>0</v>
      </c>
      <c r="BJ185" s="24" t="s">
        <v>86</v>
      </c>
      <c r="BK185" s="245">
        <f>ROUND(I185*H185,2)</f>
        <v>0</v>
      </c>
      <c r="BL185" s="24" t="s">
        <v>308</v>
      </c>
      <c r="BM185" s="24" t="s">
        <v>1061</v>
      </c>
    </row>
    <row r="186" s="1" customFormat="1" ht="16.5" customHeight="1">
      <c r="B186" s="47"/>
      <c r="C186" s="234" t="s">
        <v>675</v>
      </c>
      <c r="D186" s="234" t="s">
        <v>136</v>
      </c>
      <c r="E186" s="235" t="s">
        <v>1222</v>
      </c>
      <c r="F186" s="236" t="s">
        <v>1151</v>
      </c>
      <c r="G186" s="237" t="s">
        <v>809</v>
      </c>
      <c r="H186" s="238">
        <v>1</v>
      </c>
      <c r="I186" s="239"/>
      <c r="J186" s="240">
        <f>ROUND(I186*H186,2)</f>
        <v>0</v>
      </c>
      <c r="K186" s="236" t="s">
        <v>34</v>
      </c>
      <c r="L186" s="73"/>
      <c r="M186" s="241" t="s">
        <v>34</v>
      </c>
      <c r="N186" s="242" t="s">
        <v>49</v>
      </c>
      <c r="O186" s="48"/>
      <c r="P186" s="243">
        <f>O186*H186</f>
        <v>0</v>
      </c>
      <c r="Q186" s="243">
        <v>0</v>
      </c>
      <c r="R186" s="243">
        <f>Q186*H186</f>
        <v>0</v>
      </c>
      <c r="S186" s="243">
        <v>0</v>
      </c>
      <c r="T186" s="244">
        <f>S186*H186</f>
        <v>0</v>
      </c>
      <c r="AR186" s="24" t="s">
        <v>308</v>
      </c>
      <c r="AT186" s="24" t="s">
        <v>136</v>
      </c>
      <c r="AU186" s="24" t="s">
        <v>147</v>
      </c>
      <c r="AY186" s="24" t="s">
        <v>133</v>
      </c>
      <c r="BE186" s="245">
        <f>IF(N186="základní",J186,0)</f>
        <v>0</v>
      </c>
      <c r="BF186" s="245">
        <f>IF(N186="snížená",J186,0)</f>
        <v>0</v>
      </c>
      <c r="BG186" s="245">
        <f>IF(N186="zákl. přenesená",J186,0)</f>
        <v>0</v>
      </c>
      <c r="BH186" s="245">
        <f>IF(N186="sníž. přenesená",J186,0)</f>
        <v>0</v>
      </c>
      <c r="BI186" s="245">
        <f>IF(N186="nulová",J186,0)</f>
        <v>0</v>
      </c>
      <c r="BJ186" s="24" t="s">
        <v>86</v>
      </c>
      <c r="BK186" s="245">
        <f>ROUND(I186*H186,2)</f>
        <v>0</v>
      </c>
      <c r="BL186" s="24" t="s">
        <v>308</v>
      </c>
      <c r="BM186" s="24" t="s">
        <v>1069</v>
      </c>
    </row>
    <row r="187" s="1" customFormat="1" ht="16.5" customHeight="1">
      <c r="B187" s="47"/>
      <c r="C187" s="234" t="s">
        <v>680</v>
      </c>
      <c r="D187" s="234" t="s">
        <v>136</v>
      </c>
      <c r="E187" s="235" t="s">
        <v>1223</v>
      </c>
      <c r="F187" s="236" t="s">
        <v>1153</v>
      </c>
      <c r="G187" s="237" t="s">
        <v>809</v>
      </c>
      <c r="H187" s="238">
        <v>1</v>
      </c>
      <c r="I187" s="239"/>
      <c r="J187" s="240">
        <f>ROUND(I187*H187,2)</f>
        <v>0</v>
      </c>
      <c r="K187" s="236" t="s">
        <v>34</v>
      </c>
      <c r="L187" s="73"/>
      <c r="M187" s="241" t="s">
        <v>34</v>
      </c>
      <c r="N187" s="242" t="s">
        <v>49</v>
      </c>
      <c r="O187" s="48"/>
      <c r="P187" s="243">
        <f>O187*H187</f>
        <v>0</v>
      </c>
      <c r="Q187" s="243">
        <v>0</v>
      </c>
      <c r="R187" s="243">
        <f>Q187*H187</f>
        <v>0</v>
      </c>
      <c r="S187" s="243">
        <v>0</v>
      </c>
      <c r="T187" s="244">
        <f>S187*H187</f>
        <v>0</v>
      </c>
      <c r="AR187" s="24" t="s">
        <v>308</v>
      </c>
      <c r="AT187" s="24" t="s">
        <v>136</v>
      </c>
      <c r="AU187" s="24" t="s">
        <v>147</v>
      </c>
      <c r="AY187" s="24" t="s">
        <v>133</v>
      </c>
      <c r="BE187" s="245">
        <f>IF(N187="základní",J187,0)</f>
        <v>0</v>
      </c>
      <c r="BF187" s="245">
        <f>IF(N187="snížená",J187,0)</f>
        <v>0</v>
      </c>
      <c r="BG187" s="245">
        <f>IF(N187="zákl. přenesená",J187,0)</f>
        <v>0</v>
      </c>
      <c r="BH187" s="245">
        <f>IF(N187="sníž. přenesená",J187,0)</f>
        <v>0</v>
      </c>
      <c r="BI187" s="245">
        <f>IF(N187="nulová",J187,0)</f>
        <v>0</v>
      </c>
      <c r="BJ187" s="24" t="s">
        <v>86</v>
      </c>
      <c r="BK187" s="245">
        <f>ROUND(I187*H187,2)</f>
        <v>0</v>
      </c>
      <c r="BL187" s="24" t="s">
        <v>308</v>
      </c>
      <c r="BM187" s="24" t="s">
        <v>1078</v>
      </c>
    </row>
    <row r="188" s="1" customFormat="1" ht="16.5" customHeight="1">
      <c r="B188" s="47"/>
      <c r="C188" s="234" t="s">
        <v>692</v>
      </c>
      <c r="D188" s="234" t="s">
        <v>136</v>
      </c>
      <c r="E188" s="235" t="s">
        <v>1224</v>
      </c>
      <c r="F188" s="236" t="s">
        <v>1155</v>
      </c>
      <c r="G188" s="237" t="s">
        <v>809</v>
      </c>
      <c r="H188" s="238">
        <v>1</v>
      </c>
      <c r="I188" s="239"/>
      <c r="J188" s="240">
        <f>ROUND(I188*H188,2)</f>
        <v>0</v>
      </c>
      <c r="K188" s="236" t="s">
        <v>34</v>
      </c>
      <c r="L188" s="73"/>
      <c r="M188" s="241" t="s">
        <v>34</v>
      </c>
      <c r="N188" s="242" t="s">
        <v>49</v>
      </c>
      <c r="O188" s="48"/>
      <c r="P188" s="243">
        <f>O188*H188</f>
        <v>0</v>
      </c>
      <c r="Q188" s="243">
        <v>0</v>
      </c>
      <c r="R188" s="243">
        <f>Q188*H188</f>
        <v>0</v>
      </c>
      <c r="S188" s="243">
        <v>0</v>
      </c>
      <c r="T188" s="244">
        <f>S188*H188</f>
        <v>0</v>
      </c>
      <c r="AR188" s="24" t="s">
        <v>308</v>
      </c>
      <c r="AT188" s="24" t="s">
        <v>136</v>
      </c>
      <c r="AU188" s="24" t="s">
        <v>147</v>
      </c>
      <c r="AY188" s="24" t="s">
        <v>133</v>
      </c>
      <c r="BE188" s="245">
        <f>IF(N188="základní",J188,0)</f>
        <v>0</v>
      </c>
      <c r="BF188" s="245">
        <f>IF(N188="snížená",J188,0)</f>
        <v>0</v>
      </c>
      <c r="BG188" s="245">
        <f>IF(N188="zákl. přenesená",J188,0)</f>
        <v>0</v>
      </c>
      <c r="BH188" s="245">
        <f>IF(N188="sníž. přenesená",J188,0)</f>
        <v>0</v>
      </c>
      <c r="BI188" s="245">
        <f>IF(N188="nulová",J188,0)</f>
        <v>0</v>
      </c>
      <c r="BJ188" s="24" t="s">
        <v>86</v>
      </c>
      <c r="BK188" s="245">
        <f>ROUND(I188*H188,2)</f>
        <v>0</v>
      </c>
      <c r="BL188" s="24" t="s">
        <v>308</v>
      </c>
      <c r="BM188" s="24" t="s">
        <v>1088</v>
      </c>
    </row>
    <row r="189" s="1" customFormat="1" ht="16.5" customHeight="1">
      <c r="B189" s="47"/>
      <c r="C189" s="234" t="s">
        <v>702</v>
      </c>
      <c r="D189" s="234" t="s">
        <v>136</v>
      </c>
      <c r="E189" s="235" t="s">
        <v>1225</v>
      </c>
      <c r="F189" s="236" t="s">
        <v>1157</v>
      </c>
      <c r="G189" s="237" t="s">
        <v>809</v>
      </c>
      <c r="H189" s="238">
        <v>6</v>
      </c>
      <c r="I189" s="239"/>
      <c r="J189" s="240">
        <f>ROUND(I189*H189,2)</f>
        <v>0</v>
      </c>
      <c r="K189" s="236" t="s">
        <v>34</v>
      </c>
      <c r="L189" s="73"/>
      <c r="M189" s="241" t="s">
        <v>34</v>
      </c>
      <c r="N189" s="242" t="s">
        <v>49</v>
      </c>
      <c r="O189" s="48"/>
      <c r="P189" s="243">
        <f>O189*H189</f>
        <v>0</v>
      </c>
      <c r="Q189" s="243">
        <v>0</v>
      </c>
      <c r="R189" s="243">
        <f>Q189*H189</f>
        <v>0</v>
      </c>
      <c r="S189" s="243">
        <v>0</v>
      </c>
      <c r="T189" s="244">
        <f>S189*H189</f>
        <v>0</v>
      </c>
      <c r="AR189" s="24" t="s">
        <v>308</v>
      </c>
      <c r="AT189" s="24" t="s">
        <v>136</v>
      </c>
      <c r="AU189" s="24" t="s">
        <v>147</v>
      </c>
      <c r="AY189" s="24" t="s">
        <v>133</v>
      </c>
      <c r="BE189" s="245">
        <f>IF(N189="základní",J189,0)</f>
        <v>0</v>
      </c>
      <c r="BF189" s="245">
        <f>IF(N189="snížená",J189,0)</f>
        <v>0</v>
      </c>
      <c r="BG189" s="245">
        <f>IF(N189="zákl. přenesená",J189,0)</f>
        <v>0</v>
      </c>
      <c r="BH189" s="245">
        <f>IF(N189="sníž. přenesená",J189,0)</f>
        <v>0</v>
      </c>
      <c r="BI189" s="245">
        <f>IF(N189="nulová",J189,0)</f>
        <v>0</v>
      </c>
      <c r="BJ189" s="24" t="s">
        <v>86</v>
      </c>
      <c r="BK189" s="245">
        <f>ROUND(I189*H189,2)</f>
        <v>0</v>
      </c>
      <c r="BL189" s="24" t="s">
        <v>308</v>
      </c>
      <c r="BM189" s="24" t="s">
        <v>1226</v>
      </c>
    </row>
    <row r="190" s="1" customFormat="1" ht="16.5" customHeight="1">
      <c r="B190" s="47"/>
      <c r="C190" s="234" t="s">
        <v>706</v>
      </c>
      <c r="D190" s="234" t="s">
        <v>136</v>
      </c>
      <c r="E190" s="235" t="s">
        <v>1227</v>
      </c>
      <c r="F190" s="236" t="s">
        <v>1159</v>
      </c>
      <c r="G190" s="237" t="s">
        <v>809</v>
      </c>
      <c r="H190" s="238">
        <v>1</v>
      </c>
      <c r="I190" s="239"/>
      <c r="J190" s="240">
        <f>ROUND(I190*H190,2)</f>
        <v>0</v>
      </c>
      <c r="K190" s="236" t="s">
        <v>34</v>
      </c>
      <c r="L190" s="73"/>
      <c r="M190" s="241" t="s">
        <v>34</v>
      </c>
      <c r="N190" s="242" t="s">
        <v>49</v>
      </c>
      <c r="O190" s="48"/>
      <c r="P190" s="243">
        <f>O190*H190</f>
        <v>0</v>
      </c>
      <c r="Q190" s="243">
        <v>0</v>
      </c>
      <c r="R190" s="243">
        <f>Q190*H190</f>
        <v>0</v>
      </c>
      <c r="S190" s="243">
        <v>0</v>
      </c>
      <c r="T190" s="244">
        <f>S190*H190</f>
        <v>0</v>
      </c>
      <c r="AR190" s="24" t="s">
        <v>308</v>
      </c>
      <c r="AT190" s="24" t="s">
        <v>136</v>
      </c>
      <c r="AU190" s="24" t="s">
        <v>147</v>
      </c>
      <c r="AY190" s="24" t="s">
        <v>133</v>
      </c>
      <c r="BE190" s="245">
        <f>IF(N190="základní",J190,0)</f>
        <v>0</v>
      </c>
      <c r="BF190" s="245">
        <f>IF(N190="snížená",J190,0)</f>
        <v>0</v>
      </c>
      <c r="BG190" s="245">
        <f>IF(N190="zákl. přenesená",J190,0)</f>
        <v>0</v>
      </c>
      <c r="BH190" s="245">
        <f>IF(N190="sníž. přenesená",J190,0)</f>
        <v>0</v>
      </c>
      <c r="BI190" s="245">
        <f>IF(N190="nulová",J190,0)</f>
        <v>0</v>
      </c>
      <c r="BJ190" s="24" t="s">
        <v>86</v>
      </c>
      <c r="BK190" s="245">
        <f>ROUND(I190*H190,2)</f>
        <v>0</v>
      </c>
      <c r="BL190" s="24" t="s">
        <v>308</v>
      </c>
      <c r="BM190" s="24" t="s">
        <v>1228</v>
      </c>
    </row>
    <row r="191" s="1" customFormat="1" ht="16.5" customHeight="1">
      <c r="B191" s="47"/>
      <c r="C191" s="234" t="s">
        <v>709</v>
      </c>
      <c r="D191" s="234" t="s">
        <v>136</v>
      </c>
      <c r="E191" s="235" t="s">
        <v>1229</v>
      </c>
      <c r="F191" s="236" t="s">
        <v>1161</v>
      </c>
      <c r="G191" s="237" t="s">
        <v>809</v>
      </c>
      <c r="H191" s="238">
        <v>1</v>
      </c>
      <c r="I191" s="239"/>
      <c r="J191" s="240">
        <f>ROUND(I191*H191,2)</f>
        <v>0</v>
      </c>
      <c r="K191" s="236" t="s">
        <v>34</v>
      </c>
      <c r="L191" s="73"/>
      <c r="M191" s="241" t="s">
        <v>34</v>
      </c>
      <c r="N191" s="242" t="s">
        <v>49</v>
      </c>
      <c r="O191" s="48"/>
      <c r="P191" s="243">
        <f>O191*H191</f>
        <v>0</v>
      </c>
      <c r="Q191" s="243">
        <v>0</v>
      </c>
      <c r="R191" s="243">
        <f>Q191*H191</f>
        <v>0</v>
      </c>
      <c r="S191" s="243">
        <v>0</v>
      </c>
      <c r="T191" s="244">
        <f>S191*H191</f>
        <v>0</v>
      </c>
      <c r="AR191" s="24" t="s">
        <v>308</v>
      </c>
      <c r="AT191" s="24" t="s">
        <v>136</v>
      </c>
      <c r="AU191" s="24" t="s">
        <v>147</v>
      </c>
      <c r="AY191" s="24" t="s">
        <v>133</v>
      </c>
      <c r="BE191" s="245">
        <f>IF(N191="základní",J191,0)</f>
        <v>0</v>
      </c>
      <c r="BF191" s="245">
        <f>IF(N191="snížená",J191,0)</f>
        <v>0</v>
      </c>
      <c r="BG191" s="245">
        <f>IF(N191="zákl. přenesená",J191,0)</f>
        <v>0</v>
      </c>
      <c r="BH191" s="245">
        <f>IF(N191="sníž. přenesená",J191,0)</f>
        <v>0</v>
      </c>
      <c r="BI191" s="245">
        <f>IF(N191="nulová",J191,0)</f>
        <v>0</v>
      </c>
      <c r="BJ191" s="24" t="s">
        <v>86</v>
      </c>
      <c r="BK191" s="245">
        <f>ROUND(I191*H191,2)</f>
        <v>0</v>
      </c>
      <c r="BL191" s="24" t="s">
        <v>308</v>
      </c>
      <c r="BM191" s="24" t="s">
        <v>1230</v>
      </c>
    </row>
    <row r="192" s="1" customFormat="1" ht="16.5" customHeight="1">
      <c r="B192" s="47"/>
      <c r="C192" s="234" t="s">
        <v>716</v>
      </c>
      <c r="D192" s="234" t="s">
        <v>136</v>
      </c>
      <c r="E192" s="235" t="s">
        <v>1231</v>
      </c>
      <c r="F192" s="236" t="s">
        <v>1163</v>
      </c>
      <c r="G192" s="237" t="s">
        <v>809</v>
      </c>
      <c r="H192" s="238">
        <v>4</v>
      </c>
      <c r="I192" s="239"/>
      <c r="J192" s="240">
        <f>ROUND(I192*H192,2)</f>
        <v>0</v>
      </c>
      <c r="K192" s="236" t="s">
        <v>34</v>
      </c>
      <c r="L192" s="73"/>
      <c r="M192" s="241" t="s">
        <v>34</v>
      </c>
      <c r="N192" s="242" t="s">
        <v>49</v>
      </c>
      <c r="O192" s="48"/>
      <c r="P192" s="243">
        <f>O192*H192</f>
        <v>0</v>
      </c>
      <c r="Q192" s="243">
        <v>0</v>
      </c>
      <c r="R192" s="243">
        <f>Q192*H192</f>
        <v>0</v>
      </c>
      <c r="S192" s="243">
        <v>0</v>
      </c>
      <c r="T192" s="244">
        <f>S192*H192</f>
        <v>0</v>
      </c>
      <c r="AR192" s="24" t="s">
        <v>308</v>
      </c>
      <c r="AT192" s="24" t="s">
        <v>136</v>
      </c>
      <c r="AU192" s="24" t="s">
        <v>147</v>
      </c>
      <c r="AY192" s="24" t="s">
        <v>133</v>
      </c>
      <c r="BE192" s="245">
        <f>IF(N192="základní",J192,0)</f>
        <v>0</v>
      </c>
      <c r="BF192" s="245">
        <f>IF(N192="snížená",J192,0)</f>
        <v>0</v>
      </c>
      <c r="BG192" s="245">
        <f>IF(N192="zákl. přenesená",J192,0)</f>
        <v>0</v>
      </c>
      <c r="BH192" s="245">
        <f>IF(N192="sníž. přenesená",J192,0)</f>
        <v>0</v>
      </c>
      <c r="BI192" s="245">
        <f>IF(N192="nulová",J192,0)</f>
        <v>0</v>
      </c>
      <c r="BJ192" s="24" t="s">
        <v>86</v>
      </c>
      <c r="BK192" s="245">
        <f>ROUND(I192*H192,2)</f>
        <v>0</v>
      </c>
      <c r="BL192" s="24" t="s">
        <v>308</v>
      </c>
      <c r="BM192" s="24" t="s">
        <v>1232</v>
      </c>
    </row>
    <row r="193" s="1" customFormat="1" ht="16.5" customHeight="1">
      <c r="B193" s="47"/>
      <c r="C193" s="234" t="s">
        <v>723</v>
      </c>
      <c r="D193" s="234" t="s">
        <v>136</v>
      </c>
      <c r="E193" s="235" t="s">
        <v>1233</v>
      </c>
      <c r="F193" s="236" t="s">
        <v>1165</v>
      </c>
      <c r="G193" s="237" t="s">
        <v>809</v>
      </c>
      <c r="H193" s="238">
        <v>2</v>
      </c>
      <c r="I193" s="239"/>
      <c r="J193" s="240">
        <f>ROUND(I193*H193,2)</f>
        <v>0</v>
      </c>
      <c r="K193" s="236" t="s">
        <v>34</v>
      </c>
      <c r="L193" s="73"/>
      <c r="M193" s="241" t="s">
        <v>34</v>
      </c>
      <c r="N193" s="242" t="s">
        <v>49</v>
      </c>
      <c r="O193" s="48"/>
      <c r="P193" s="243">
        <f>O193*H193</f>
        <v>0</v>
      </c>
      <c r="Q193" s="243">
        <v>0</v>
      </c>
      <c r="R193" s="243">
        <f>Q193*H193</f>
        <v>0</v>
      </c>
      <c r="S193" s="243">
        <v>0</v>
      </c>
      <c r="T193" s="244">
        <f>S193*H193</f>
        <v>0</v>
      </c>
      <c r="AR193" s="24" t="s">
        <v>308</v>
      </c>
      <c r="AT193" s="24" t="s">
        <v>136</v>
      </c>
      <c r="AU193" s="24" t="s">
        <v>147</v>
      </c>
      <c r="AY193" s="24" t="s">
        <v>133</v>
      </c>
      <c r="BE193" s="245">
        <f>IF(N193="základní",J193,0)</f>
        <v>0</v>
      </c>
      <c r="BF193" s="245">
        <f>IF(N193="snížená",J193,0)</f>
        <v>0</v>
      </c>
      <c r="BG193" s="245">
        <f>IF(N193="zákl. přenesená",J193,0)</f>
        <v>0</v>
      </c>
      <c r="BH193" s="245">
        <f>IF(N193="sníž. přenesená",J193,0)</f>
        <v>0</v>
      </c>
      <c r="BI193" s="245">
        <f>IF(N193="nulová",J193,0)</f>
        <v>0</v>
      </c>
      <c r="BJ193" s="24" t="s">
        <v>86</v>
      </c>
      <c r="BK193" s="245">
        <f>ROUND(I193*H193,2)</f>
        <v>0</v>
      </c>
      <c r="BL193" s="24" t="s">
        <v>308</v>
      </c>
      <c r="BM193" s="24" t="s">
        <v>1234</v>
      </c>
    </row>
    <row r="194" s="1" customFormat="1" ht="16.5" customHeight="1">
      <c r="B194" s="47"/>
      <c r="C194" s="234" t="s">
        <v>727</v>
      </c>
      <c r="D194" s="234" t="s">
        <v>136</v>
      </c>
      <c r="E194" s="235" t="s">
        <v>1235</v>
      </c>
      <c r="F194" s="236" t="s">
        <v>1167</v>
      </c>
      <c r="G194" s="237" t="s">
        <v>1091</v>
      </c>
      <c r="H194" s="238">
        <v>0.29999999999999999</v>
      </c>
      <c r="I194" s="239"/>
      <c r="J194" s="240">
        <f>ROUND(I194*H194,2)</f>
        <v>0</v>
      </c>
      <c r="K194" s="236" t="s">
        <v>34</v>
      </c>
      <c r="L194" s="73"/>
      <c r="M194" s="241" t="s">
        <v>34</v>
      </c>
      <c r="N194" s="242" t="s">
        <v>49</v>
      </c>
      <c r="O194" s="48"/>
      <c r="P194" s="243">
        <f>O194*H194</f>
        <v>0</v>
      </c>
      <c r="Q194" s="243">
        <v>0</v>
      </c>
      <c r="R194" s="243">
        <f>Q194*H194</f>
        <v>0</v>
      </c>
      <c r="S194" s="243">
        <v>0</v>
      </c>
      <c r="T194" s="244">
        <f>S194*H194</f>
        <v>0</v>
      </c>
      <c r="AR194" s="24" t="s">
        <v>308</v>
      </c>
      <c r="AT194" s="24" t="s">
        <v>136</v>
      </c>
      <c r="AU194" s="24" t="s">
        <v>147</v>
      </c>
      <c r="AY194" s="24" t="s">
        <v>133</v>
      </c>
      <c r="BE194" s="245">
        <f>IF(N194="základní",J194,0)</f>
        <v>0</v>
      </c>
      <c r="BF194" s="245">
        <f>IF(N194="snížená",J194,0)</f>
        <v>0</v>
      </c>
      <c r="BG194" s="245">
        <f>IF(N194="zákl. přenesená",J194,0)</f>
        <v>0</v>
      </c>
      <c r="BH194" s="245">
        <f>IF(N194="sníž. přenesená",J194,0)</f>
        <v>0</v>
      </c>
      <c r="BI194" s="245">
        <f>IF(N194="nulová",J194,0)</f>
        <v>0</v>
      </c>
      <c r="BJ194" s="24" t="s">
        <v>86</v>
      </c>
      <c r="BK194" s="245">
        <f>ROUND(I194*H194,2)</f>
        <v>0</v>
      </c>
      <c r="BL194" s="24" t="s">
        <v>308</v>
      </c>
      <c r="BM194" s="24" t="s">
        <v>1236</v>
      </c>
    </row>
    <row r="195" s="1" customFormat="1" ht="16.5" customHeight="1">
      <c r="B195" s="47"/>
      <c r="C195" s="234" t="s">
        <v>733</v>
      </c>
      <c r="D195" s="234" t="s">
        <v>136</v>
      </c>
      <c r="E195" s="235" t="s">
        <v>1237</v>
      </c>
      <c r="F195" s="236" t="s">
        <v>1169</v>
      </c>
      <c r="G195" s="237" t="s">
        <v>809</v>
      </c>
      <c r="H195" s="238">
        <v>1</v>
      </c>
      <c r="I195" s="239"/>
      <c r="J195" s="240">
        <f>ROUND(I195*H195,2)</f>
        <v>0</v>
      </c>
      <c r="K195" s="236" t="s">
        <v>34</v>
      </c>
      <c r="L195" s="73"/>
      <c r="M195" s="241" t="s">
        <v>34</v>
      </c>
      <c r="N195" s="242" t="s">
        <v>49</v>
      </c>
      <c r="O195" s="48"/>
      <c r="P195" s="243">
        <f>O195*H195</f>
        <v>0</v>
      </c>
      <c r="Q195" s="243">
        <v>0</v>
      </c>
      <c r="R195" s="243">
        <f>Q195*H195</f>
        <v>0</v>
      </c>
      <c r="S195" s="243">
        <v>0</v>
      </c>
      <c r="T195" s="244">
        <f>S195*H195</f>
        <v>0</v>
      </c>
      <c r="AR195" s="24" t="s">
        <v>308</v>
      </c>
      <c r="AT195" s="24" t="s">
        <v>136</v>
      </c>
      <c r="AU195" s="24" t="s">
        <v>147</v>
      </c>
      <c r="AY195" s="24" t="s">
        <v>133</v>
      </c>
      <c r="BE195" s="245">
        <f>IF(N195="základní",J195,0)</f>
        <v>0</v>
      </c>
      <c r="BF195" s="245">
        <f>IF(N195="snížená",J195,0)</f>
        <v>0</v>
      </c>
      <c r="BG195" s="245">
        <f>IF(N195="zákl. přenesená",J195,0)</f>
        <v>0</v>
      </c>
      <c r="BH195" s="245">
        <f>IF(N195="sníž. přenesená",J195,0)</f>
        <v>0</v>
      </c>
      <c r="BI195" s="245">
        <f>IF(N195="nulová",J195,0)</f>
        <v>0</v>
      </c>
      <c r="BJ195" s="24" t="s">
        <v>86</v>
      </c>
      <c r="BK195" s="245">
        <f>ROUND(I195*H195,2)</f>
        <v>0</v>
      </c>
      <c r="BL195" s="24" t="s">
        <v>308</v>
      </c>
      <c r="BM195" s="24" t="s">
        <v>1238</v>
      </c>
    </row>
    <row r="196" s="1" customFormat="1" ht="16.5" customHeight="1">
      <c r="B196" s="47"/>
      <c r="C196" s="234" t="s">
        <v>739</v>
      </c>
      <c r="D196" s="234" t="s">
        <v>136</v>
      </c>
      <c r="E196" s="235" t="s">
        <v>1239</v>
      </c>
      <c r="F196" s="236" t="s">
        <v>1171</v>
      </c>
      <c r="G196" s="237" t="s">
        <v>809</v>
      </c>
      <c r="H196" s="238">
        <v>3</v>
      </c>
      <c r="I196" s="239"/>
      <c r="J196" s="240">
        <f>ROUND(I196*H196,2)</f>
        <v>0</v>
      </c>
      <c r="K196" s="236" t="s">
        <v>34</v>
      </c>
      <c r="L196" s="73"/>
      <c r="M196" s="241" t="s">
        <v>34</v>
      </c>
      <c r="N196" s="242" t="s">
        <v>49</v>
      </c>
      <c r="O196" s="48"/>
      <c r="P196" s="243">
        <f>O196*H196</f>
        <v>0</v>
      </c>
      <c r="Q196" s="243">
        <v>0</v>
      </c>
      <c r="R196" s="243">
        <f>Q196*H196</f>
        <v>0</v>
      </c>
      <c r="S196" s="243">
        <v>0</v>
      </c>
      <c r="T196" s="244">
        <f>S196*H196</f>
        <v>0</v>
      </c>
      <c r="AR196" s="24" t="s">
        <v>308</v>
      </c>
      <c r="AT196" s="24" t="s">
        <v>136</v>
      </c>
      <c r="AU196" s="24" t="s">
        <v>147</v>
      </c>
      <c r="AY196" s="24" t="s">
        <v>133</v>
      </c>
      <c r="BE196" s="245">
        <f>IF(N196="základní",J196,0)</f>
        <v>0</v>
      </c>
      <c r="BF196" s="245">
        <f>IF(N196="snížená",J196,0)</f>
        <v>0</v>
      </c>
      <c r="BG196" s="245">
        <f>IF(N196="zákl. přenesená",J196,0)</f>
        <v>0</v>
      </c>
      <c r="BH196" s="245">
        <f>IF(N196="sníž. přenesená",J196,0)</f>
        <v>0</v>
      </c>
      <c r="BI196" s="245">
        <f>IF(N196="nulová",J196,0)</f>
        <v>0</v>
      </c>
      <c r="BJ196" s="24" t="s">
        <v>86</v>
      </c>
      <c r="BK196" s="245">
        <f>ROUND(I196*H196,2)</f>
        <v>0</v>
      </c>
      <c r="BL196" s="24" t="s">
        <v>308</v>
      </c>
      <c r="BM196" s="24" t="s">
        <v>1240</v>
      </c>
    </row>
    <row r="197" s="11" customFormat="1" ht="22.32" customHeight="1">
      <c r="B197" s="218"/>
      <c r="C197" s="219"/>
      <c r="D197" s="220" t="s">
        <v>77</v>
      </c>
      <c r="E197" s="232" t="s">
        <v>1172</v>
      </c>
      <c r="F197" s="232" t="s">
        <v>1172</v>
      </c>
      <c r="G197" s="219"/>
      <c r="H197" s="219"/>
      <c r="I197" s="222"/>
      <c r="J197" s="233">
        <f>BK197</f>
        <v>0</v>
      </c>
      <c r="K197" s="219"/>
      <c r="L197" s="224"/>
      <c r="M197" s="225"/>
      <c r="N197" s="226"/>
      <c r="O197" s="226"/>
      <c r="P197" s="227">
        <f>SUM(P198:P200)</f>
        <v>0</v>
      </c>
      <c r="Q197" s="226"/>
      <c r="R197" s="227">
        <f>SUM(R198:R200)</f>
        <v>0</v>
      </c>
      <c r="S197" s="226"/>
      <c r="T197" s="228">
        <f>SUM(T198:T200)</f>
        <v>0</v>
      </c>
      <c r="AR197" s="229" t="s">
        <v>88</v>
      </c>
      <c r="AT197" s="230" t="s">
        <v>77</v>
      </c>
      <c r="AU197" s="230" t="s">
        <v>88</v>
      </c>
      <c r="AY197" s="229" t="s">
        <v>133</v>
      </c>
      <c r="BK197" s="231">
        <f>SUM(BK198:BK200)</f>
        <v>0</v>
      </c>
    </row>
    <row r="198" s="1" customFormat="1" ht="16.5" customHeight="1">
      <c r="B198" s="47"/>
      <c r="C198" s="234" t="s">
        <v>744</v>
      </c>
      <c r="D198" s="234" t="s">
        <v>136</v>
      </c>
      <c r="E198" s="235" t="s">
        <v>1241</v>
      </c>
      <c r="F198" s="236" t="s">
        <v>1174</v>
      </c>
      <c r="G198" s="237" t="s">
        <v>809</v>
      </c>
      <c r="H198" s="238">
        <v>8</v>
      </c>
      <c r="I198" s="239"/>
      <c r="J198" s="240">
        <f>ROUND(I198*H198,2)</f>
        <v>0</v>
      </c>
      <c r="K198" s="236" t="s">
        <v>34</v>
      </c>
      <c r="L198" s="73"/>
      <c r="M198" s="241" t="s">
        <v>34</v>
      </c>
      <c r="N198" s="242" t="s">
        <v>49</v>
      </c>
      <c r="O198" s="48"/>
      <c r="P198" s="243">
        <f>O198*H198</f>
        <v>0</v>
      </c>
      <c r="Q198" s="243">
        <v>0</v>
      </c>
      <c r="R198" s="243">
        <f>Q198*H198</f>
        <v>0</v>
      </c>
      <c r="S198" s="243">
        <v>0</v>
      </c>
      <c r="T198" s="244">
        <f>S198*H198</f>
        <v>0</v>
      </c>
      <c r="AR198" s="24" t="s">
        <v>308</v>
      </c>
      <c r="AT198" s="24" t="s">
        <v>136</v>
      </c>
      <c r="AU198" s="24" t="s">
        <v>147</v>
      </c>
      <c r="AY198" s="24" t="s">
        <v>133</v>
      </c>
      <c r="BE198" s="245">
        <f>IF(N198="základní",J198,0)</f>
        <v>0</v>
      </c>
      <c r="BF198" s="245">
        <f>IF(N198="snížená",J198,0)</f>
        <v>0</v>
      </c>
      <c r="BG198" s="245">
        <f>IF(N198="zákl. přenesená",J198,0)</f>
        <v>0</v>
      </c>
      <c r="BH198" s="245">
        <f>IF(N198="sníž. přenesená",J198,0)</f>
        <v>0</v>
      </c>
      <c r="BI198" s="245">
        <f>IF(N198="nulová",J198,0)</f>
        <v>0</v>
      </c>
      <c r="BJ198" s="24" t="s">
        <v>86</v>
      </c>
      <c r="BK198" s="245">
        <f>ROUND(I198*H198,2)</f>
        <v>0</v>
      </c>
      <c r="BL198" s="24" t="s">
        <v>308</v>
      </c>
      <c r="BM198" s="24" t="s">
        <v>1242</v>
      </c>
    </row>
    <row r="199" s="1" customFormat="1" ht="16.5" customHeight="1">
      <c r="B199" s="47"/>
      <c r="C199" s="234" t="s">
        <v>749</v>
      </c>
      <c r="D199" s="234" t="s">
        <v>136</v>
      </c>
      <c r="E199" s="235" t="s">
        <v>1243</v>
      </c>
      <c r="F199" s="236" t="s">
        <v>1176</v>
      </c>
      <c r="G199" s="237" t="s">
        <v>809</v>
      </c>
      <c r="H199" s="238">
        <v>1</v>
      </c>
      <c r="I199" s="239"/>
      <c r="J199" s="240">
        <f>ROUND(I199*H199,2)</f>
        <v>0</v>
      </c>
      <c r="K199" s="236" t="s">
        <v>34</v>
      </c>
      <c r="L199" s="73"/>
      <c r="M199" s="241" t="s">
        <v>34</v>
      </c>
      <c r="N199" s="242" t="s">
        <v>49</v>
      </c>
      <c r="O199" s="48"/>
      <c r="P199" s="243">
        <f>O199*H199</f>
        <v>0</v>
      </c>
      <c r="Q199" s="243">
        <v>0</v>
      </c>
      <c r="R199" s="243">
        <f>Q199*H199</f>
        <v>0</v>
      </c>
      <c r="S199" s="243">
        <v>0</v>
      </c>
      <c r="T199" s="244">
        <f>S199*H199</f>
        <v>0</v>
      </c>
      <c r="AR199" s="24" t="s">
        <v>308</v>
      </c>
      <c r="AT199" s="24" t="s">
        <v>136</v>
      </c>
      <c r="AU199" s="24" t="s">
        <v>147</v>
      </c>
      <c r="AY199" s="24" t="s">
        <v>133</v>
      </c>
      <c r="BE199" s="245">
        <f>IF(N199="základní",J199,0)</f>
        <v>0</v>
      </c>
      <c r="BF199" s="245">
        <f>IF(N199="snížená",J199,0)</f>
        <v>0</v>
      </c>
      <c r="BG199" s="245">
        <f>IF(N199="zákl. přenesená",J199,0)</f>
        <v>0</v>
      </c>
      <c r="BH199" s="245">
        <f>IF(N199="sníž. přenesená",J199,0)</f>
        <v>0</v>
      </c>
      <c r="BI199" s="245">
        <f>IF(N199="nulová",J199,0)</f>
        <v>0</v>
      </c>
      <c r="BJ199" s="24" t="s">
        <v>86</v>
      </c>
      <c r="BK199" s="245">
        <f>ROUND(I199*H199,2)</f>
        <v>0</v>
      </c>
      <c r="BL199" s="24" t="s">
        <v>308</v>
      </c>
      <c r="BM199" s="24" t="s">
        <v>1244</v>
      </c>
    </row>
    <row r="200" s="1" customFormat="1" ht="16.5" customHeight="1">
      <c r="B200" s="47"/>
      <c r="C200" s="234" t="s">
        <v>755</v>
      </c>
      <c r="D200" s="234" t="s">
        <v>136</v>
      </c>
      <c r="E200" s="235" t="s">
        <v>1245</v>
      </c>
      <c r="F200" s="236" t="s">
        <v>1246</v>
      </c>
      <c r="G200" s="237" t="s">
        <v>809</v>
      </c>
      <c r="H200" s="238">
        <v>2</v>
      </c>
      <c r="I200" s="239"/>
      <c r="J200" s="240">
        <f>ROUND(I200*H200,2)</f>
        <v>0</v>
      </c>
      <c r="K200" s="236" t="s">
        <v>34</v>
      </c>
      <c r="L200" s="73"/>
      <c r="M200" s="241" t="s">
        <v>34</v>
      </c>
      <c r="N200" s="242" t="s">
        <v>49</v>
      </c>
      <c r="O200" s="48"/>
      <c r="P200" s="243">
        <f>O200*H200</f>
        <v>0</v>
      </c>
      <c r="Q200" s="243">
        <v>0</v>
      </c>
      <c r="R200" s="243">
        <f>Q200*H200</f>
        <v>0</v>
      </c>
      <c r="S200" s="243">
        <v>0</v>
      </c>
      <c r="T200" s="244">
        <f>S200*H200</f>
        <v>0</v>
      </c>
      <c r="AR200" s="24" t="s">
        <v>308</v>
      </c>
      <c r="AT200" s="24" t="s">
        <v>136</v>
      </c>
      <c r="AU200" s="24" t="s">
        <v>147</v>
      </c>
      <c r="AY200" s="24" t="s">
        <v>133</v>
      </c>
      <c r="BE200" s="245">
        <f>IF(N200="základní",J200,0)</f>
        <v>0</v>
      </c>
      <c r="BF200" s="245">
        <f>IF(N200="snížená",J200,0)</f>
        <v>0</v>
      </c>
      <c r="BG200" s="245">
        <f>IF(N200="zákl. přenesená",J200,0)</f>
        <v>0</v>
      </c>
      <c r="BH200" s="245">
        <f>IF(N200="sníž. přenesená",J200,0)</f>
        <v>0</v>
      </c>
      <c r="BI200" s="245">
        <f>IF(N200="nulová",J200,0)</f>
        <v>0</v>
      </c>
      <c r="BJ200" s="24" t="s">
        <v>86</v>
      </c>
      <c r="BK200" s="245">
        <f>ROUND(I200*H200,2)</f>
        <v>0</v>
      </c>
      <c r="BL200" s="24" t="s">
        <v>308</v>
      </c>
      <c r="BM200" s="24" t="s">
        <v>1247</v>
      </c>
    </row>
    <row r="201" s="11" customFormat="1" ht="22.32" customHeight="1">
      <c r="B201" s="218"/>
      <c r="C201" s="219"/>
      <c r="D201" s="220" t="s">
        <v>77</v>
      </c>
      <c r="E201" s="232" t="s">
        <v>1248</v>
      </c>
      <c r="F201" s="232" t="s">
        <v>1249</v>
      </c>
      <c r="G201" s="219"/>
      <c r="H201" s="219"/>
      <c r="I201" s="222"/>
      <c r="J201" s="233">
        <f>BK201</f>
        <v>0</v>
      </c>
      <c r="K201" s="219"/>
      <c r="L201" s="224"/>
      <c r="M201" s="225"/>
      <c r="N201" s="226"/>
      <c r="O201" s="226"/>
      <c r="P201" s="227">
        <f>SUM(P202:P206)</f>
        <v>0</v>
      </c>
      <c r="Q201" s="226"/>
      <c r="R201" s="227">
        <f>SUM(R202:R206)</f>
        <v>0</v>
      </c>
      <c r="S201" s="226"/>
      <c r="T201" s="228">
        <f>SUM(T202:T206)</f>
        <v>0</v>
      </c>
      <c r="AR201" s="229" t="s">
        <v>88</v>
      </c>
      <c r="AT201" s="230" t="s">
        <v>77</v>
      </c>
      <c r="AU201" s="230" t="s">
        <v>88</v>
      </c>
      <c r="AY201" s="229" t="s">
        <v>133</v>
      </c>
      <c r="BK201" s="231">
        <f>SUM(BK202:BK206)</f>
        <v>0</v>
      </c>
    </row>
    <row r="202" s="1" customFormat="1" ht="25.5" customHeight="1">
      <c r="B202" s="47"/>
      <c r="C202" s="234" t="s">
        <v>760</v>
      </c>
      <c r="D202" s="234" t="s">
        <v>136</v>
      </c>
      <c r="E202" s="235" t="s">
        <v>1250</v>
      </c>
      <c r="F202" s="236" t="s">
        <v>1183</v>
      </c>
      <c r="G202" s="237" t="s">
        <v>235</v>
      </c>
      <c r="H202" s="238">
        <v>35</v>
      </c>
      <c r="I202" s="239"/>
      <c r="J202" s="240">
        <f>ROUND(I202*H202,2)</f>
        <v>0</v>
      </c>
      <c r="K202" s="236" t="s">
        <v>34</v>
      </c>
      <c r="L202" s="73"/>
      <c r="M202" s="241" t="s">
        <v>34</v>
      </c>
      <c r="N202" s="242" t="s">
        <v>49</v>
      </c>
      <c r="O202" s="48"/>
      <c r="P202" s="243">
        <f>O202*H202</f>
        <v>0</v>
      </c>
      <c r="Q202" s="243">
        <v>0</v>
      </c>
      <c r="R202" s="243">
        <f>Q202*H202</f>
        <v>0</v>
      </c>
      <c r="S202" s="243">
        <v>0</v>
      </c>
      <c r="T202" s="244">
        <f>S202*H202</f>
        <v>0</v>
      </c>
      <c r="AR202" s="24" t="s">
        <v>308</v>
      </c>
      <c r="AT202" s="24" t="s">
        <v>136</v>
      </c>
      <c r="AU202" s="24" t="s">
        <v>147</v>
      </c>
      <c r="AY202" s="24" t="s">
        <v>133</v>
      </c>
      <c r="BE202" s="245">
        <f>IF(N202="základní",J202,0)</f>
        <v>0</v>
      </c>
      <c r="BF202" s="245">
        <f>IF(N202="snížená",J202,0)</f>
        <v>0</v>
      </c>
      <c r="BG202" s="245">
        <f>IF(N202="zákl. přenesená",J202,0)</f>
        <v>0</v>
      </c>
      <c r="BH202" s="245">
        <f>IF(N202="sníž. přenesená",J202,0)</f>
        <v>0</v>
      </c>
      <c r="BI202" s="245">
        <f>IF(N202="nulová",J202,0)</f>
        <v>0</v>
      </c>
      <c r="BJ202" s="24" t="s">
        <v>86</v>
      </c>
      <c r="BK202" s="245">
        <f>ROUND(I202*H202,2)</f>
        <v>0</v>
      </c>
      <c r="BL202" s="24" t="s">
        <v>308</v>
      </c>
      <c r="BM202" s="24" t="s">
        <v>1251</v>
      </c>
    </row>
    <row r="203" s="1" customFormat="1" ht="25.5" customHeight="1">
      <c r="B203" s="47"/>
      <c r="C203" s="234" t="s">
        <v>765</v>
      </c>
      <c r="D203" s="234" t="s">
        <v>136</v>
      </c>
      <c r="E203" s="235" t="s">
        <v>1252</v>
      </c>
      <c r="F203" s="236" t="s">
        <v>1185</v>
      </c>
      <c r="G203" s="237" t="s">
        <v>235</v>
      </c>
      <c r="H203" s="238">
        <v>170</v>
      </c>
      <c r="I203" s="239"/>
      <c r="J203" s="240">
        <f>ROUND(I203*H203,2)</f>
        <v>0</v>
      </c>
      <c r="K203" s="236" t="s">
        <v>34</v>
      </c>
      <c r="L203" s="73"/>
      <c r="M203" s="241" t="s">
        <v>34</v>
      </c>
      <c r="N203" s="242" t="s">
        <v>49</v>
      </c>
      <c r="O203" s="48"/>
      <c r="P203" s="243">
        <f>O203*H203</f>
        <v>0</v>
      </c>
      <c r="Q203" s="243">
        <v>0</v>
      </c>
      <c r="R203" s="243">
        <f>Q203*H203</f>
        <v>0</v>
      </c>
      <c r="S203" s="243">
        <v>0</v>
      </c>
      <c r="T203" s="244">
        <f>S203*H203</f>
        <v>0</v>
      </c>
      <c r="AR203" s="24" t="s">
        <v>308</v>
      </c>
      <c r="AT203" s="24" t="s">
        <v>136</v>
      </c>
      <c r="AU203" s="24" t="s">
        <v>147</v>
      </c>
      <c r="AY203" s="24" t="s">
        <v>133</v>
      </c>
      <c r="BE203" s="245">
        <f>IF(N203="základní",J203,0)</f>
        <v>0</v>
      </c>
      <c r="BF203" s="245">
        <f>IF(N203="snížená",J203,0)</f>
        <v>0</v>
      </c>
      <c r="BG203" s="245">
        <f>IF(N203="zákl. přenesená",J203,0)</f>
        <v>0</v>
      </c>
      <c r="BH203" s="245">
        <f>IF(N203="sníž. přenesená",J203,0)</f>
        <v>0</v>
      </c>
      <c r="BI203" s="245">
        <f>IF(N203="nulová",J203,0)</f>
        <v>0</v>
      </c>
      <c r="BJ203" s="24" t="s">
        <v>86</v>
      </c>
      <c r="BK203" s="245">
        <f>ROUND(I203*H203,2)</f>
        <v>0</v>
      </c>
      <c r="BL203" s="24" t="s">
        <v>308</v>
      </c>
      <c r="BM203" s="24" t="s">
        <v>1253</v>
      </c>
    </row>
    <row r="204" s="1" customFormat="1" ht="25.5" customHeight="1">
      <c r="B204" s="47"/>
      <c r="C204" s="234" t="s">
        <v>770</v>
      </c>
      <c r="D204" s="234" t="s">
        <v>136</v>
      </c>
      <c r="E204" s="235" t="s">
        <v>1254</v>
      </c>
      <c r="F204" s="236" t="s">
        <v>1187</v>
      </c>
      <c r="G204" s="237" t="s">
        <v>235</v>
      </c>
      <c r="H204" s="238">
        <v>110</v>
      </c>
      <c r="I204" s="239"/>
      <c r="J204" s="240">
        <f>ROUND(I204*H204,2)</f>
        <v>0</v>
      </c>
      <c r="K204" s="236" t="s">
        <v>34</v>
      </c>
      <c r="L204" s="73"/>
      <c r="M204" s="241" t="s">
        <v>34</v>
      </c>
      <c r="N204" s="242" t="s">
        <v>49</v>
      </c>
      <c r="O204" s="48"/>
      <c r="P204" s="243">
        <f>O204*H204</f>
        <v>0</v>
      </c>
      <c r="Q204" s="243">
        <v>0</v>
      </c>
      <c r="R204" s="243">
        <f>Q204*H204</f>
        <v>0</v>
      </c>
      <c r="S204" s="243">
        <v>0</v>
      </c>
      <c r="T204" s="244">
        <f>S204*H204</f>
        <v>0</v>
      </c>
      <c r="AR204" s="24" t="s">
        <v>308</v>
      </c>
      <c r="AT204" s="24" t="s">
        <v>136</v>
      </c>
      <c r="AU204" s="24" t="s">
        <v>147</v>
      </c>
      <c r="AY204" s="24" t="s">
        <v>133</v>
      </c>
      <c r="BE204" s="245">
        <f>IF(N204="základní",J204,0)</f>
        <v>0</v>
      </c>
      <c r="BF204" s="245">
        <f>IF(N204="snížená",J204,0)</f>
        <v>0</v>
      </c>
      <c r="BG204" s="245">
        <f>IF(N204="zákl. přenesená",J204,0)</f>
        <v>0</v>
      </c>
      <c r="BH204" s="245">
        <f>IF(N204="sníž. přenesená",J204,0)</f>
        <v>0</v>
      </c>
      <c r="BI204" s="245">
        <f>IF(N204="nulová",J204,0)</f>
        <v>0</v>
      </c>
      <c r="BJ204" s="24" t="s">
        <v>86</v>
      </c>
      <c r="BK204" s="245">
        <f>ROUND(I204*H204,2)</f>
        <v>0</v>
      </c>
      <c r="BL204" s="24" t="s">
        <v>308</v>
      </c>
      <c r="BM204" s="24" t="s">
        <v>1255</v>
      </c>
    </row>
    <row r="205" s="1" customFormat="1" ht="25.5" customHeight="1">
      <c r="B205" s="47"/>
      <c r="C205" s="234" t="s">
        <v>775</v>
      </c>
      <c r="D205" s="234" t="s">
        <v>136</v>
      </c>
      <c r="E205" s="235" t="s">
        <v>1256</v>
      </c>
      <c r="F205" s="236" t="s">
        <v>1189</v>
      </c>
      <c r="G205" s="237" t="s">
        <v>235</v>
      </c>
      <c r="H205" s="238">
        <v>75</v>
      </c>
      <c r="I205" s="239"/>
      <c r="J205" s="240">
        <f>ROUND(I205*H205,2)</f>
        <v>0</v>
      </c>
      <c r="K205" s="236" t="s">
        <v>34</v>
      </c>
      <c r="L205" s="73"/>
      <c r="M205" s="241" t="s">
        <v>34</v>
      </c>
      <c r="N205" s="242" t="s">
        <v>49</v>
      </c>
      <c r="O205" s="48"/>
      <c r="P205" s="243">
        <f>O205*H205</f>
        <v>0</v>
      </c>
      <c r="Q205" s="243">
        <v>0</v>
      </c>
      <c r="R205" s="243">
        <f>Q205*H205</f>
        <v>0</v>
      </c>
      <c r="S205" s="243">
        <v>0</v>
      </c>
      <c r="T205" s="244">
        <f>S205*H205</f>
        <v>0</v>
      </c>
      <c r="AR205" s="24" t="s">
        <v>308</v>
      </c>
      <c r="AT205" s="24" t="s">
        <v>136</v>
      </c>
      <c r="AU205" s="24" t="s">
        <v>147</v>
      </c>
      <c r="AY205" s="24" t="s">
        <v>133</v>
      </c>
      <c r="BE205" s="245">
        <f>IF(N205="základní",J205,0)</f>
        <v>0</v>
      </c>
      <c r="BF205" s="245">
        <f>IF(N205="snížená",J205,0)</f>
        <v>0</v>
      </c>
      <c r="BG205" s="245">
        <f>IF(N205="zákl. přenesená",J205,0)</f>
        <v>0</v>
      </c>
      <c r="BH205" s="245">
        <f>IF(N205="sníž. přenesená",J205,0)</f>
        <v>0</v>
      </c>
      <c r="BI205" s="245">
        <f>IF(N205="nulová",J205,0)</f>
        <v>0</v>
      </c>
      <c r="BJ205" s="24" t="s">
        <v>86</v>
      </c>
      <c r="BK205" s="245">
        <f>ROUND(I205*H205,2)</f>
        <v>0</v>
      </c>
      <c r="BL205" s="24" t="s">
        <v>308</v>
      </c>
      <c r="BM205" s="24" t="s">
        <v>1257</v>
      </c>
    </row>
    <row r="206" s="1" customFormat="1" ht="25.5" customHeight="1">
      <c r="B206" s="47"/>
      <c r="C206" s="234" t="s">
        <v>780</v>
      </c>
      <c r="D206" s="234" t="s">
        <v>136</v>
      </c>
      <c r="E206" s="235" t="s">
        <v>1258</v>
      </c>
      <c r="F206" s="236" t="s">
        <v>1259</v>
      </c>
      <c r="G206" s="237" t="s">
        <v>235</v>
      </c>
      <c r="H206" s="238">
        <v>20</v>
      </c>
      <c r="I206" s="239"/>
      <c r="J206" s="240">
        <f>ROUND(I206*H206,2)</f>
        <v>0</v>
      </c>
      <c r="K206" s="236" t="s">
        <v>34</v>
      </c>
      <c r="L206" s="73"/>
      <c r="M206" s="241" t="s">
        <v>34</v>
      </c>
      <c r="N206" s="242" t="s">
        <v>49</v>
      </c>
      <c r="O206" s="48"/>
      <c r="P206" s="243">
        <f>O206*H206</f>
        <v>0</v>
      </c>
      <c r="Q206" s="243">
        <v>0</v>
      </c>
      <c r="R206" s="243">
        <f>Q206*H206</f>
        <v>0</v>
      </c>
      <c r="S206" s="243">
        <v>0</v>
      </c>
      <c r="T206" s="244">
        <f>S206*H206</f>
        <v>0</v>
      </c>
      <c r="AR206" s="24" t="s">
        <v>308</v>
      </c>
      <c r="AT206" s="24" t="s">
        <v>136</v>
      </c>
      <c r="AU206" s="24" t="s">
        <v>147</v>
      </c>
      <c r="AY206" s="24" t="s">
        <v>133</v>
      </c>
      <c r="BE206" s="245">
        <f>IF(N206="základní",J206,0)</f>
        <v>0</v>
      </c>
      <c r="BF206" s="245">
        <f>IF(N206="snížená",J206,0)</f>
        <v>0</v>
      </c>
      <c r="BG206" s="245">
        <f>IF(N206="zákl. přenesená",J206,0)</f>
        <v>0</v>
      </c>
      <c r="BH206" s="245">
        <f>IF(N206="sníž. přenesená",J206,0)</f>
        <v>0</v>
      </c>
      <c r="BI206" s="245">
        <f>IF(N206="nulová",J206,0)</f>
        <v>0</v>
      </c>
      <c r="BJ206" s="24" t="s">
        <v>86</v>
      </c>
      <c r="BK206" s="245">
        <f>ROUND(I206*H206,2)</f>
        <v>0</v>
      </c>
      <c r="BL206" s="24" t="s">
        <v>308</v>
      </c>
      <c r="BM206" s="24" t="s">
        <v>1260</v>
      </c>
    </row>
    <row r="207" s="11" customFormat="1" ht="22.32" customHeight="1">
      <c r="B207" s="218"/>
      <c r="C207" s="219"/>
      <c r="D207" s="220" t="s">
        <v>77</v>
      </c>
      <c r="E207" s="232" t="s">
        <v>1192</v>
      </c>
      <c r="F207" s="232" t="s">
        <v>1193</v>
      </c>
      <c r="G207" s="219"/>
      <c r="H207" s="219"/>
      <c r="I207" s="222"/>
      <c r="J207" s="233">
        <f>BK207</f>
        <v>0</v>
      </c>
      <c r="K207" s="219"/>
      <c r="L207" s="224"/>
      <c r="M207" s="225"/>
      <c r="N207" s="226"/>
      <c r="O207" s="226"/>
      <c r="P207" s="227">
        <f>SUM(P208:P212)</f>
        <v>0</v>
      </c>
      <c r="Q207" s="226"/>
      <c r="R207" s="227">
        <f>SUM(R208:R212)</f>
        <v>0</v>
      </c>
      <c r="S207" s="226"/>
      <c r="T207" s="228">
        <f>SUM(T208:T212)</f>
        <v>0</v>
      </c>
      <c r="AR207" s="229" t="s">
        <v>88</v>
      </c>
      <c r="AT207" s="230" t="s">
        <v>77</v>
      </c>
      <c r="AU207" s="230" t="s">
        <v>88</v>
      </c>
      <c r="AY207" s="229" t="s">
        <v>133</v>
      </c>
      <c r="BK207" s="231">
        <f>SUM(BK208:BK212)</f>
        <v>0</v>
      </c>
    </row>
    <row r="208" s="1" customFormat="1" ht="16.5" customHeight="1">
      <c r="B208" s="47"/>
      <c r="C208" s="234" t="s">
        <v>786</v>
      </c>
      <c r="D208" s="234" t="s">
        <v>136</v>
      </c>
      <c r="E208" s="235" t="s">
        <v>1215</v>
      </c>
      <c r="F208" s="236" t="s">
        <v>1136</v>
      </c>
      <c r="G208" s="237" t="s">
        <v>809</v>
      </c>
      <c r="H208" s="238">
        <v>6</v>
      </c>
      <c r="I208" s="239"/>
      <c r="J208" s="240">
        <f>ROUND(I208*H208,2)</f>
        <v>0</v>
      </c>
      <c r="K208" s="236" t="s">
        <v>34</v>
      </c>
      <c r="L208" s="73"/>
      <c r="M208" s="241" t="s">
        <v>34</v>
      </c>
      <c r="N208" s="242" t="s">
        <v>49</v>
      </c>
      <c r="O208" s="48"/>
      <c r="P208" s="243">
        <f>O208*H208</f>
        <v>0</v>
      </c>
      <c r="Q208" s="243">
        <v>0</v>
      </c>
      <c r="R208" s="243">
        <f>Q208*H208</f>
        <v>0</v>
      </c>
      <c r="S208" s="243">
        <v>0</v>
      </c>
      <c r="T208" s="244">
        <f>S208*H208</f>
        <v>0</v>
      </c>
      <c r="AR208" s="24" t="s">
        <v>308</v>
      </c>
      <c r="AT208" s="24" t="s">
        <v>136</v>
      </c>
      <c r="AU208" s="24" t="s">
        <v>147</v>
      </c>
      <c r="AY208" s="24" t="s">
        <v>133</v>
      </c>
      <c r="BE208" s="245">
        <f>IF(N208="základní",J208,0)</f>
        <v>0</v>
      </c>
      <c r="BF208" s="245">
        <f>IF(N208="snížená",J208,0)</f>
        <v>0</v>
      </c>
      <c r="BG208" s="245">
        <f>IF(N208="zákl. přenesená",J208,0)</f>
        <v>0</v>
      </c>
      <c r="BH208" s="245">
        <f>IF(N208="sníž. přenesená",J208,0)</f>
        <v>0</v>
      </c>
      <c r="BI208" s="245">
        <f>IF(N208="nulová",J208,0)</f>
        <v>0</v>
      </c>
      <c r="BJ208" s="24" t="s">
        <v>86</v>
      </c>
      <c r="BK208" s="245">
        <f>ROUND(I208*H208,2)</f>
        <v>0</v>
      </c>
      <c r="BL208" s="24" t="s">
        <v>308</v>
      </c>
      <c r="BM208" s="24" t="s">
        <v>1261</v>
      </c>
    </row>
    <row r="209" s="1" customFormat="1" ht="16.5" customHeight="1">
      <c r="B209" s="47"/>
      <c r="C209" s="234" t="s">
        <v>791</v>
      </c>
      <c r="D209" s="234" t="s">
        <v>136</v>
      </c>
      <c r="E209" s="235" t="s">
        <v>1262</v>
      </c>
      <c r="F209" s="236" t="s">
        <v>1195</v>
      </c>
      <c r="G209" s="237" t="s">
        <v>809</v>
      </c>
      <c r="H209" s="238">
        <v>6</v>
      </c>
      <c r="I209" s="239"/>
      <c r="J209" s="240">
        <f>ROUND(I209*H209,2)</f>
        <v>0</v>
      </c>
      <c r="K209" s="236" t="s">
        <v>34</v>
      </c>
      <c r="L209" s="73"/>
      <c r="M209" s="241" t="s">
        <v>34</v>
      </c>
      <c r="N209" s="242" t="s">
        <v>49</v>
      </c>
      <c r="O209" s="48"/>
      <c r="P209" s="243">
        <f>O209*H209</f>
        <v>0</v>
      </c>
      <c r="Q209" s="243">
        <v>0</v>
      </c>
      <c r="R209" s="243">
        <f>Q209*H209</f>
        <v>0</v>
      </c>
      <c r="S209" s="243">
        <v>0</v>
      </c>
      <c r="T209" s="244">
        <f>S209*H209</f>
        <v>0</v>
      </c>
      <c r="AR209" s="24" t="s">
        <v>308</v>
      </c>
      <c r="AT209" s="24" t="s">
        <v>136</v>
      </c>
      <c r="AU209" s="24" t="s">
        <v>147</v>
      </c>
      <c r="AY209" s="24" t="s">
        <v>133</v>
      </c>
      <c r="BE209" s="245">
        <f>IF(N209="základní",J209,0)</f>
        <v>0</v>
      </c>
      <c r="BF209" s="245">
        <f>IF(N209="snížená",J209,0)</f>
        <v>0</v>
      </c>
      <c r="BG209" s="245">
        <f>IF(N209="zákl. přenesená",J209,0)</f>
        <v>0</v>
      </c>
      <c r="BH209" s="245">
        <f>IF(N209="sníž. přenesená",J209,0)</f>
        <v>0</v>
      </c>
      <c r="BI209" s="245">
        <f>IF(N209="nulová",J209,0)</f>
        <v>0</v>
      </c>
      <c r="BJ209" s="24" t="s">
        <v>86</v>
      </c>
      <c r="BK209" s="245">
        <f>ROUND(I209*H209,2)</f>
        <v>0</v>
      </c>
      <c r="BL209" s="24" t="s">
        <v>308</v>
      </c>
      <c r="BM209" s="24" t="s">
        <v>1263</v>
      </c>
    </row>
    <row r="210" s="1" customFormat="1" ht="16.5" customHeight="1">
      <c r="B210" s="47"/>
      <c r="C210" s="234" t="s">
        <v>795</v>
      </c>
      <c r="D210" s="234" t="s">
        <v>136</v>
      </c>
      <c r="E210" s="235" t="s">
        <v>1216</v>
      </c>
      <c r="F210" s="236" t="s">
        <v>1138</v>
      </c>
      <c r="G210" s="237" t="s">
        <v>235</v>
      </c>
      <c r="H210" s="238">
        <v>25</v>
      </c>
      <c r="I210" s="239"/>
      <c r="J210" s="240">
        <f>ROUND(I210*H210,2)</f>
        <v>0</v>
      </c>
      <c r="K210" s="236" t="s">
        <v>34</v>
      </c>
      <c r="L210" s="73"/>
      <c r="M210" s="241" t="s">
        <v>34</v>
      </c>
      <c r="N210" s="242" t="s">
        <v>49</v>
      </c>
      <c r="O210" s="48"/>
      <c r="P210" s="243">
        <f>O210*H210</f>
        <v>0</v>
      </c>
      <c r="Q210" s="243">
        <v>0</v>
      </c>
      <c r="R210" s="243">
        <f>Q210*H210</f>
        <v>0</v>
      </c>
      <c r="S210" s="243">
        <v>0</v>
      </c>
      <c r="T210" s="244">
        <f>S210*H210</f>
        <v>0</v>
      </c>
      <c r="AR210" s="24" t="s">
        <v>308</v>
      </c>
      <c r="AT210" s="24" t="s">
        <v>136</v>
      </c>
      <c r="AU210" s="24" t="s">
        <v>147</v>
      </c>
      <c r="AY210" s="24" t="s">
        <v>133</v>
      </c>
      <c r="BE210" s="245">
        <f>IF(N210="základní",J210,0)</f>
        <v>0</v>
      </c>
      <c r="BF210" s="245">
        <f>IF(N210="snížená",J210,0)</f>
        <v>0</v>
      </c>
      <c r="BG210" s="245">
        <f>IF(N210="zákl. přenesená",J210,0)</f>
        <v>0</v>
      </c>
      <c r="BH210" s="245">
        <f>IF(N210="sníž. přenesená",J210,0)</f>
        <v>0</v>
      </c>
      <c r="BI210" s="245">
        <f>IF(N210="nulová",J210,0)</f>
        <v>0</v>
      </c>
      <c r="BJ210" s="24" t="s">
        <v>86</v>
      </c>
      <c r="BK210" s="245">
        <f>ROUND(I210*H210,2)</f>
        <v>0</v>
      </c>
      <c r="BL210" s="24" t="s">
        <v>308</v>
      </c>
      <c r="BM210" s="24" t="s">
        <v>1264</v>
      </c>
    </row>
    <row r="211" s="1" customFormat="1" ht="16.5" customHeight="1">
      <c r="B211" s="47"/>
      <c r="C211" s="234" t="s">
        <v>331</v>
      </c>
      <c r="D211" s="234" t="s">
        <v>136</v>
      </c>
      <c r="E211" s="235" t="s">
        <v>1217</v>
      </c>
      <c r="F211" s="236" t="s">
        <v>1140</v>
      </c>
      <c r="G211" s="237" t="s">
        <v>235</v>
      </c>
      <c r="H211" s="238">
        <v>9</v>
      </c>
      <c r="I211" s="239"/>
      <c r="J211" s="240">
        <f>ROUND(I211*H211,2)</f>
        <v>0</v>
      </c>
      <c r="K211" s="236" t="s">
        <v>34</v>
      </c>
      <c r="L211" s="73"/>
      <c r="M211" s="241" t="s">
        <v>34</v>
      </c>
      <c r="N211" s="242" t="s">
        <v>49</v>
      </c>
      <c r="O211" s="48"/>
      <c r="P211" s="243">
        <f>O211*H211</f>
        <v>0</v>
      </c>
      <c r="Q211" s="243">
        <v>0</v>
      </c>
      <c r="R211" s="243">
        <f>Q211*H211</f>
        <v>0</v>
      </c>
      <c r="S211" s="243">
        <v>0</v>
      </c>
      <c r="T211" s="244">
        <f>S211*H211</f>
        <v>0</v>
      </c>
      <c r="AR211" s="24" t="s">
        <v>308</v>
      </c>
      <c r="AT211" s="24" t="s">
        <v>136</v>
      </c>
      <c r="AU211" s="24" t="s">
        <v>147</v>
      </c>
      <c r="AY211" s="24" t="s">
        <v>133</v>
      </c>
      <c r="BE211" s="245">
        <f>IF(N211="základní",J211,0)</f>
        <v>0</v>
      </c>
      <c r="BF211" s="245">
        <f>IF(N211="snížená",J211,0)</f>
        <v>0</v>
      </c>
      <c r="BG211" s="245">
        <f>IF(N211="zákl. přenesená",J211,0)</f>
        <v>0</v>
      </c>
      <c r="BH211" s="245">
        <f>IF(N211="sníž. přenesená",J211,0)</f>
        <v>0</v>
      </c>
      <c r="BI211" s="245">
        <f>IF(N211="nulová",J211,0)</f>
        <v>0</v>
      </c>
      <c r="BJ211" s="24" t="s">
        <v>86</v>
      </c>
      <c r="BK211" s="245">
        <f>ROUND(I211*H211,2)</f>
        <v>0</v>
      </c>
      <c r="BL211" s="24" t="s">
        <v>308</v>
      </c>
      <c r="BM211" s="24" t="s">
        <v>1265</v>
      </c>
    </row>
    <row r="212" s="1" customFormat="1" ht="16.5" customHeight="1">
      <c r="B212" s="47"/>
      <c r="C212" s="234" t="s">
        <v>342</v>
      </c>
      <c r="D212" s="234" t="s">
        <v>136</v>
      </c>
      <c r="E212" s="235" t="s">
        <v>1218</v>
      </c>
      <c r="F212" s="236" t="s">
        <v>1142</v>
      </c>
      <c r="G212" s="237" t="s">
        <v>809</v>
      </c>
      <c r="H212" s="238">
        <v>18</v>
      </c>
      <c r="I212" s="239"/>
      <c r="J212" s="240">
        <f>ROUND(I212*H212,2)</f>
        <v>0</v>
      </c>
      <c r="K212" s="236" t="s">
        <v>34</v>
      </c>
      <c r="L212" s="73"/>
      <c r="M212" s="241" t="s">
        <v>34</v>
      </c>
      <c r="N212" s="242" t="s">
        <v>49</v>
      </c>
      <c r="O212" s="48"/>
      <c r="P212" s="243">
        <f>O212*H212</f>
        <v>0</v>
      </c>
      <c r="Q212" s="243">
        <v>0</v>
      </c>
      <c r="R212" s="243">
        <f>Q212*H212</f>
        <v>0</v>
      </c>
      <c r="S212" s="243">
        <v>0</v>
      </c>
      <c r="T212" s="244">
        <f>S212*H212</f>
        <v>0</v>
      </c>
      <c r="AR212" s="24" t="s">
        <v>308</v>
      </c>
      <c r="AT212" s="24" t="s">
        <v>136</v>
      </c>
      <c r="AU212" s="24" t="s">
        <v>147</v>
      </c>
      <c r="AY212" s="24" t="s">
        <v>133</v>
      </c>
      <c r="BE212" s="245">
        <f>IF(N212="základní",J212,0)</f>
        <v>0</v>
      </c>
      <c r="BF212" s="245">
        <f>IF(N212="snížená",J212,0)</f>
        <v>0</v>
      </c>
      <c r="BG212" s="245">
        <f>IF(N212="zákl. přenesená",J212,0)</f>
        <v>0</v>
      </c>
      <c r="BH212" s="245">
        <f>IF(N212="sníž. přenesená",J212,0)</f>
        <v>0</v>
      </c>
      <c r="BI212" s="245">
        <f>IF(N212="nulová",J212,0)</f>
        <v>0</v>
      </c>
      <c r="BJ212" s="24" t="s">
        <v>86</v>
      </c>
      <c r="BK212" s="245">
        <f>ROUND(I212*H212,2)</f>
        <v>0</v>
      </c>
      <c r="BL212" s="24" t="s">
        <v>308</v>
      </c>
      <c r="BM212" s="24" t="s">
        <v>1266</v>
      </c>
    </row>
    <row r="213" s="11" customFormat="1" ht="22.32" customHeight="1">
      <c r="B213" s="218"/>
      <c r="C213" s="219"/>
      <c r="D213" s="220" t="s">
        <v>77</v>
      </c>
      <c r="E213" s="232" t="s">
        <v>1196</v>
      </c>
      <c r="F213" s="232" t="s">
        <v>1196</v>
      </c>
      <c r="G213" s="219"/>
      <c r="H213" s="219"/>
      <c r="I213" s="222"/>
      <c r="J213" s="233">
        <f>BK213</f>
        <v>0</v>
      </c>
      <c r="K213" s="219"/>
      <c r="L213" s="224"/>
      <c r="M213" s="225"/>
      <c r="N213" s="226"/>
      <c r="O213" s="226"/>
      <c r="P213" s="227">
        <f>SUM(P214:P222)</f>
        <v>0</v>
      </c>
      <c r="Q213" s="226"/>
      <c r="R213" s="227">
        <f>SUM(R214:R222)</f>
        <v>0</v>
      </c>
      <c r="S213" s="226"/>
      <c r="T213" s="228">
        <f>SUM(T214:T222)</f>
        <v>0</v>
      </c>
      <c r="AR213" s="229" t="s">
        <v>88</v>
      </c>
      <c r="AT213" s="230" t="s">
        <v>77</v>
      </c>
      <c r="AU213" s="230" t="s">
        <v>88</v>
      </c>
      <c r="AY213" s="229" t="s">
        <v>133</v>
      </c>
      <c r="BK213" s="231">
        <f>SUM(BK214:BK222)</f>
        <v>0</v>
      </c>
    </row>
    <row r="214" s="1" customFormat="1" ht="16.5" customHeight="1">
      <c r="B214" s="47"/>
      <c r="C214" s="234" t="s">
        <v>348</v>
      </c>
      <c r="D214" s="234" t="s">
        <v>136</v>
      </c>
      <c r="E214" s="235" t="s">
        <v>1267</v>
      </c>
      <c r="F214" s="236" t="s">
        <v>1268</v>
      </c>
      <c r="G214" s="237" t="s">
        <v>1091</v>
      </c>
      <c r="H214" s="238">
        <v>3</v>
      </c>
      <c r="I214" s="239"/>
      <c r="J214" s="240">
        <f>ROUND(I214*H214,2)</f>
        <v>0</v>
      </c>
      <c r="K214" s="236" t="s">
        <v>34</v>
      </c>
      <c r="L214" s="73"/>
      <c r="M214" s="241" t="s">
        <v>34</v>
      </c>
      <c r="N214" s="242" t="s">
        <v>49</v>
      </c>
      <c r="O214" s="48"/>
      <c r="P214" s="243">
        <f>O214*H214</f>
        <v>0</v>
      </c>
      <c r="Q214" s="243">
        <v>0</v>
      </c>
      <c r="R214" s="243">
        <f>Q214*H214</f>
        <v>0</v>
      </c>
      <c r="S214" s="243">
        <v>0</v>
      </c>
      <c r="T214" s="244">
        <f>S214*H214</f>
        <v>0</v>
      </c>
      <c r="AR214" s="24" t="s">
        <v>308</v>
      </c>
      <c r="AT214" s="24" t="s">
        <v>136</v>
      </c>
      <c r="AU214" s="24" t="s">
        <v>147</v>
      </c>
      <c r="AY214" s="24" t="s">
        <v>133</v>
      </c>
      <c r="BE214" s="245">
        <f>IF(N214="základní",J214,0)</f>
        <v>0</v>
      </c>
      <c r="BF214" s="245">
        <f>IF(N214="snížená",J214,0)</f>
        <v>0</v>
      </c>
      <c r="BG214" s="245">
        <f>IF(N214="zákl. přenesená",J214,0)</f>
        <v>0</v>
      </c>
      <c r="BH214" s="245">
        <f>IF(N214="sníž. přenesená",J214,0)</f>
        <v>0</v>
      </c>
      <c r="BI214" s="245">
        <f>IF(N214="nulová",J214,0)</f>
        <v>0</v>
      </c>
      <c r="BJ214" s="24" t="s">
        <v>86</v>
      </c>
      <c r="BK214" s="245">
        <f>ROUND(I214*H214,2)</f>
        <v>0</v>
      </c>
      <c r="BL214" s="24" t="s">
        <v>308</v>
      </c>
      <c r="BM214" s="24" t="s">
        <v>1269</v>
      </c>
    </row>
    <row r="215" s="1" customFormat="1" ht="16.5" customHeight="1">
      <c r="B215" s="47"/>
      <c r="C215" s="234" t="s">
        <v>818</v>
      </c>
      <c r="D215" s="234" t="s">
        <v>136</v>
      </c>
      <c r="E215" s="235" t="s">
        <v>1270</v>
      </c>
      <c r="F215" s="236" t="s">
        <v>1271</v>
      </c>
      <c r="G215" s="237" t="s">
        <v>1091</v>
      </c>
      <c r="H215" s="238">
        <v>2</v>
      </c>
      <c r="I215" s="239"/>
      <c r="J215" s="240">
        <f>ROUND(I215*H215,2)</f>
        <v>0</v>
      </c>
      <c r="K215" s="236" t="s">
        <v>34</v>
      </c>
      <c r="L215" s="73"/>
      <c r="M215" s="241" t="s">
        <v>34</v>
      </c>
      <c r="N215" s="242" t="s">
        <v>49</v>
      </c>
      <c r="O215" s="48"/>
      <c r="P215" s="243">
        <f>O215*H215</f>
        <v>0</v>
      </c>
      <c r="Q215" s="243">
        <v>0</v>
      </c>
      <c r="R215" s="243">
        <f>Q215*H215</f>
        <v>0</v>
      </c>
      <c r="S215" s="243">
        <v>0</v>
      </c>
      <c r="T215" s="244">
        <f>S215*H215</f>
        <v>0</v>
      </c>
      <c r="AR215" s="24" t="s">
        <v>308</v>
      </c>
      <c r="AT215" s="24" t="s">
        <v>136</v>
      </c>
      <c r="AU215" s="24" t="s">
        <v>147</v>
      </c>
      <c r="AY215" s="24" t="s">
        <v>133</v>
      </c>
      <c r="BE215" s="245">
        <f>IF(N215="základní",J215,0)</f>
        <v>0</v>
      </c>
      <c r="BF215" s="245">
        <f>IF(N215="snížená",J215,0)</f>
        <v>0</v>
      </c>
      <c r="BG215" s="245">
        <f>IF(N215="zákl. přenesená",J215,0)</f>
        <v>0</v>
      </c>
      <c r="BH215" s="245">
        <f>IF(N215="sníž. přenesená",J215,0)</f>
        <v>0</v>
      </c>
      <c r="BI215" s="245">
        <f>IF(N215="nulová",J215,0)</f>
        <v>0</v>
      </c>
      <c r="BJ215" s="24" t="s">
        <v>86</v>
      </c>
      <c r="BK215" s="245">
        <f>ROUND(I215*H215,2)</f>
        <v>0</v>
      </c>
      <c r="BL215" s="24" t="s">
        <v>308</v>
      </c>
      <c r="BM215" s="24" t="s">
        <v>1272</v>
      </c>
    </row>
    <row r="216" s="1" customFormat="1" ht="16.5" customHeight="1">
      <c r="B216" s="47"/>
      <c r="C216" s="234" t="s">
        <v>368</v>
      </c>
      <c r="D216" s="234" t="s">
        <v>136</v>
      </c>
      <c r="E216" s="235" t="s">
        <v>1273</v>
      </c>
      <c r="F216" s="236" t="s">
        <v>1274</v>
      </c>
      <c r="G216" s="237" t="s">
        <v>1091</v>
      </c>
      <c r="H216" s="238">
        <v>2</v>
      </c>
      <c r="I216" s="239"/>
      <c r="J216" s="240">
        <f>ROUND(I216*H216,2)</f>
        <v>0</v>
      </c>
      <c r="K216" s="236" t="s">
        <v>34</v>
      </c>
      <c r="L216" s="73"/>
      <c r="M216" s="241" t="s">
        <v>34</v>
      </c>
      <c r="N216" s="242" t="s">
        <v>49</v>
      </c>
      <c r="O216" s="48"/>
      <c r="P216" s="243">
        <f>O216*H216</f>
        <v>0</v>
      </c>
      <c r="Q216" s="243">
        <v>0</v>
      </c>
      <c r="R216" s="243">
        <f>Q216*H216</f>
        <v>0</v>
      </c>
      <c r="S216" s="243">
        <v>0</v>
      </c>
      <c r="T216" s="244">
        <f>S216*H216</f>
        <v>0</v>
      </c>
      <c r="AR216" s="24" t="s">
        <v>308</v>
      </c>
      <c r="AT216" s="24" t="s">
        <v>136</v>
      </c>
      <c r="AU216" s="24" t="s">
        <v>147</v>
      </c>
      <c r="AY216" s="24" t="s">
        <v>133</v>
      </c>
      <c r="BE216" s="245">
        <f>IF(N216="základní",J216,0)</f>
        <v>0</v>
      </c>
      <c r="BF216" s="245">
        <f>IF(N216="snížená",J216,0)</f>
        <v>0</v>
      </c>
      <c r="BG216" s="245">
        <f>IF(N216="zákl. přenesená",J216,0)</f>
        <v>0</v>
      </c>
      <c r="BH216" s="245">
        <f>IF(N216="sníž. přenesená",J216,0)</f>
        <v>0</v>
      </c>
      <c r="BI216" s="245">
        <f>IF(N216="nulová",J216,0)</f>
        <v>0</v>
      </c>
      <c r="BJ216" s="24" t="s">
        <v>86</v>
      </c>
      <c r="BK216" s="245">
        <f>ROUND(I216*H216,2)</f>
        <v>0</v>
      </c>
      <c r="BL216" s="24" t="s">
        <v>308</v>
      </c>
      <c r="BM216" s="24" t="s">
        <v>1275</v>
      </c>
    </row>
    <row r="217" s="1" customFormat="1" ht="16.5" customHeight="1">
      <c r="B217" s="47"/>
      <c r="C217" s="234" t="s">
        <v>826</v>
      </c>
      <c r="D217" s="234" t="s">
        <v>136</v>
      </c>
      <c r="E217" s="235" t="s">
        <v>1276</v>
      </c>
      <c r="F217" s="236" t="s">
        <v>1277</v>
      </c>
      <c r="G217" s="237" t="s">
        <v>1091</v>
      </c>
      <c r="H217" s="238">
        <v>6</v>
      </c>
      <c r="I217" s="239"/>
      <c r="J217" s="240">
        <f>ROUND(I217*H217,2)</f>
        <v>0</v>
      </c>
      <c r="K217" s="236" t="s">
        <v>34</v>
      </c>
      <c r="L217" s="73"/>
      <c r="M217" s="241" t="s">
        <v>34</v>
      </c>
      <c r="N217" s="242" t="s">
        <v>49</v>
      </c>
      <c r="O217" s="48"/>
      <c r="P217" s="243">
        <f>O217*H217</f>
        <v>0</v>
      </c>
      <c r="Q217" s="243">
        <v>0</v>
      </c>
      <c r="R217" s="243">
        <f>Q217*H217</f>
        <v>0</v>
      </c>
      <c r="S217" s="243">
        <v>0</v>
      </c>
      <c r="T217" s="244">
        <f>S217*H217</f>
        <v>0</v>
      </c>
      <c r="AR217" s="24" t="s">
        <v>308</v>
      </c>
      <c r="AT217" s="24" t="s">
        <v>136</v>
      </c>
      <c r="AU217" s="24" t="s">
        <v>147</v>
      </c>
      <c r="AY217" s="24" t="s">
        <v>133</v>
      </c>
      <c r="BE217" s="245">
        <f>IF(N217="základní",J217,0)</f>
        <v>0</v>
      </c>
      <c r="BF217" s="245">
        <f>IF(N217="snížená",J217,0)</f>
        <v>0</v>
      </c>
      <c r="BG217" s="245">
        <f>IF(N217="zákl. přenesená",J217,0)</f>
        <v>0</v>
      </c>
      <c r="BH217" s="245">
        <f>IF(N217="sníž. přenesená",J217,0)</f>
        <v>0</v>
      </c>
      <c r="BI217" s="245">
        <f>IF(N217="nulová",J217,0)</f>
        <v>0</v>
      </c>
      <c r="BJ217" s="24" t="s">
        <v>86</v>
      </c>
      <c r="BK217" s="245">
        <f>ROUND(I217*H217,2)</f>
        <v>0</v>
      </c>
      <c r="BL217" s="24" t="s">
        <v>308</v>
      </c>
      <c r="BM217" s="24" t="s">
        <v>1278</v>
      </c>
    </row>
    <row r="218" s="1" customFormat="1" ht="16.5" customHeight="1">
      <c r="B218" s="47"/>
      <c r="C218" s="234" t="s">
        <v>830</v>
      </c>
      <c r="D218" s="234" t="s">
        <v>136</v>
      </c>
      <c r="E218" s="235" t="s">
        <v>1279</v>
      </c>
      <c r="F218" s="236" t="s">
        <v>1280</v>
      </c>
      <c r="G218" s="237" t="s">
        <v>1091</v>
      </c>
      <c r="H218" s="238">
        <v>10</v>
      </c>
      <c r="I218" s="239"/>
      <c r="J218" s="240">
        <f>ROUND(I218*H218,2)</f>
        <v>0</v>
      </c>
      <c r="K218" s="236" t="s">
        <v>34</v>
      </c>
      <c r="L218" s="73"/>
      <c r="M218" s="241" t="s">
        <v>34</v>
      </c>
      <c r="N218" s="242" t="s">
        <v>49</v>
      </c>
      <c r="O218" s="48"/>
      <c r="P218" s="243">
        <f>O218*H218</f>
        <v>0</v>
      </c>
      <c r="Q218" s="243">
        <v>0</v>
      </c>
      <c r="R218" s="243">
        <f>Q218*H218</f>
        <v>0</v>
      </c>
      <c r="S218" s="243">
        <v>0</v>
      </c>
      <c r="T218" s="244">
        <f>S218*H218</f>
        <v>0</v>
      </c>
      <c r="AR218" s="24" t="s">
        <v>308</v>
      </c>
      <c r="AT218" s="24" t="s">
        <v>136</v>
      </c>
      <c r="AU218" s="24" t="s">
        <v>147</v>
      </c>
      <c r="AY218" s="24" t="s">
        <v>133</v>
      </c>
      <c r="BE218" s="245">
        <f>IF(N218="základní",J218,0)</f>
        <v>0</v>
      </c>
      <c r="BF218" s="245">
        <f>IF(N218="snížená",J218,0)</f>
        <v>0</v>
      </c>
      <c r="BG218" s="245">
        <f>IF(N218="zákl. přenesená",J218,0)</f>
        <v>0</v>
      </c>
      <c r="BH218" s="245">
        <f>IF(N218="sníž. přenesená",J218,0)</f>
        <v>0</v>
      </c>
      <c r="BI218" s="245">
        <f>IF(N218="nulová",J218,0)</f>
        <v>0</v>
      </c>
      <c r="BJ218" s="24" t="s">
        <v>86</v>
      </c>
      <c r="BK218" s="245">
        <f>ROUND(I218*H218,2)</f>
        <v>0</v>
      </c>
      <c r="BL218" s="24" t="s">
        <v>308</v>
      </c>
      <c r="BM218" s="24" t="s">
        <v>1281</v>
      </c>
    </row>
    <row r="219" s="1" customFormat="1" ht="16.5" customHeight="1">
      <c r="B219" s="47"/>
      <c r="C219" s="234" t="s">
        <v>836</v>
      </c>
      <c r="D219" s="234" t="s">
        <v>136</v>
      </c>
      <c r="E219" s="235" t="s">
        <v>1282</v>
      </c>
      <c r="F219" s="236" t="s">
        <v>1283</v>
      </c>
      <c r="G219" s="237" t="s">
        <v>809</v>
      </c>
      <c r="H219" s="238">
        <v>1</v>
      </c>
      <c r="I219" s="239"/>
      <c r="J219" s="240">
        <f>ROUND(I219*H219,2)</f>
        <v>0</v>
      </c>
      <c r="K219" s="236" t="s">
        <v>34</v>
      </c>
      <c r="L219" s="73"/>
      <c r="M219" s="241" t="s">
        <v>34</v>
      </c>
      <c r="N219" s="242" t="s">
        <v>49</v>
      </c>
      <c r="O219" s="48"/>
      <c r="P219" s="243">
        <f>O219*H219</f>
        <v>0</v>
      </c>
      <c r="Q219" s="243">
        <v>0</v>
      </c>
      <c r="R219" s="243">
        <f>Q219*H219</f>
        <v>0</v>
      </c>
      <c r="S219" s="243">
        <v>0</v>
      </c>
      <c r="T219" s="244">
        <f>S219*H219</f>
        <v>0</v>
      </c>
      <c r="AR219" s="24" t="s">
        <v>308</v>
      </c>
      <c r="AT219" s="24" t="s">
        <v>136</v>
      </c>
      <c r="AU219" s="24" t="s">
        <v>147</v>
      </c>
      <c r="AY219" s="24" t="s">
        <v>133</v>
      </c>
      <c r="BE219" s="245">
        <f>IF(N219="základní",J219,0)</f>
        <v>0</v>
      </c>
      <c r="BF219" s="245">
        <f>IF(N219="snížená",J219,0)</f>
        <v>0</v>
      </c>
      <c r="BG219" s="245">
        <f>IF(N219="zákl. přenesená",J219,0)</f>
        <v>0</v>
      </c>
      <c r="BH219" s="245">
        <f>IF(N219="sníž. přenesená",J219,0)</f>
        <v>0</v>
      </c>
      <c r="BI219" s="245">
        <f>IF(N219="nulová",J219,0)</f>
        <v>0</v>
      </c>
      <c r="BJ219" s="24" t="s">
        <v>86</v>
      </c>
      <c r="BK219" s="245">
        <f>ROUND(I219*H219,2)</f>
        <v>0</v>
      </c>
      <c r="BL219" s="24" t="s">
        <v>308</v>
      </c>
      <c r="BM219" s="24" t="s">
        <v>1284</v>
      </c>
    </row>
    <row r="220" s="1" customFormat="1" ht="16.5" customHeight="1">
      <c r="B220" s="47"/>
      <c r="C220" s="234" t="s">
        <v>840</v>
      </c>
      <c r="D220" s="234" t="s">
        <v>136</v>
      </c>
      <c r="E220" s="235" t="s">
        <v>1285</v>
      </c>
      <c r="F220" s="236" t="s">
        <v>1286</v>
      </c>
      <c r="G220" s="237" t="s">
        <v>809</v>
      </c>
      <c r="H220" s="238">
        <v>3</v>
      </c>
      <c r="I220" s="239"/>
      <c r="J220" s="240">
        <f>ROUND(I220*H220,2)</f>
        <v>0</v>
      </c>
      <c r="K220" s="236" t="s">
        <v>34</v>
      </c>
      <c r="L220" s="73"/>
      <c r="M220" s="241" t="s">
        <v>34</v>
      </c>
      <c r="N220" s="242" t="s">
        <v>49</v>
      </c>
      <c r="O220" s="48"/>
      <c r="P220" s="243">
        <f>O220*H220</f>
        <v>0</v>
      </c>
      <c r="Q220" s="243">
        <v>0</v>
      </c>
      <c r="R220" s="243">
        <f>Q220*H220</f>
        <v>0</v>
      </c>
      <c r="S220" s="243">
        <v>0</v>
      </c>
      <c r="T220" s="244">
        <f>S220*H220</f>
        <v>0</v>
      </c>
      <c r="AR220" s="24" t="s">
        <v>308</v>
      </c>
      <c r="AT220" s="24" t="s">
        <v>136</v>
      </c>
      <c r="AU220" s="24" t="s">
        <v>147</v>
      </c>
      <c r="AY220" s="24" t="s">
        <v>133</v>
      </c>
      <c r="BE220" s="245">
        <f>IF(N220="základní",J220,0)</f>
        <v>0</v>
      </c>
      <c r="BF220" s="245">
        <f>IF(N220="snížená",J220,0)</f>
        <v>0</v>
      </c>
      <c r="BG220" s="245">
        <f>IF(N220="zákl. přenesená",J220,0)</f>
        <v>0</v>
      </c>
      <c r="BH220" s="245">
        <f>IF(N220="sníž. přenesená",J220,0)</f>
        <v>0</v>
      </c>
      <c r="BI220" s="245">
        <f>IF(N220="nulová",J220,0)</f>
        <v>0</v>
      </c>
      <c r="BJ220" s="24" t="s">
        <v>86</v>
      </c>
      <c r="BK220" s="245">
        <f>ROUND(I220*H220,2)</f>
        <v>0</v>
      </c>
      <c r="BL220" s="24" t="s">
        <v>308</v>
      </c>
      <c r="BM220" s="24" t="s">
        <v>1287</v>
      </c>
    </row>
    <row r="221" s="1" customFormat="1" ht="25.5" customHeight="1">
      <c r="B221" s="47"/>
      <c r="C221" s="234" t="s">
        <v>846</v>
      </c>
      <c r="D221" s="234" t="s">
        <v>136</v>
      </c>
      <c r="E221" s="235" t="s">
        <v>1288</v>
      </c>
      <c r="F221" s="236" t="s">
        <v>1289</v>
      </c>
      <c r="G221" s="237" t="s">
        <v>235</v>
      </c>
      <c r="H221" s="238">
        <v>20</v>
      </c>
      <c r="I221" s="239"/>
      <c r="J221" s="240">
        <f>ROUND(I221*H221,2)</f>
        <v>0</v>
      </c>
      <c r="K221" s="236" t="s">
        <v>34</v>
      </c>
      <c r="L221" s="73"/>
      <c r="M221" s="241" t="s">
        <v>34</v>
      </c>
      <c r="N221" s="242" t="s">
        <v>49</v>
      </c>
      <c r="O221" s="48"/>
      <c r="P221" s="243">
        <f>O221*H221</f>
        <v>0</v>
      </c>
      <c r="Q221" s="243">
        <v>0</v>
      </c>
      <c r="R221" s="243">
        <f>Q221*H221</f>
        <v>0</v>
      </c>
      <c r="S221" s="243">
        <v>0</v>
      </c>
      <c r="T221" s="244">
        <f>S221*H221</f>
        <v>0</v>
      </c>
      <c r="AR221" s="24" t="s">
        <v>308</v>
      </c>
      <c r="AT221" s="24" t="s">
        <v>136</v>
      </c>
      <c r="AU221" s="24" t="s">
        <v>147</v>
      </c>
      <c r="AY221" s="24" t="s">
        <v>133</v>
      </c>
      <c r="BE221" s="245">
        <f>IF(N221="základní",J221,0)</f>
        <v>0</v>
      </c>
      <c r="BF221" s="245">
        <f>IF(N221="snížená",J221,0)</f>
        <v>0</v>
      </c>
      <c r="BG221" s="245">
        <f>IF(N221="zákl. přenesená",J221,0)</f>
        <v>0</v>
      </c>
      <c r="BH221" s="245">
        <f>IF(N221="sníž. přenesená",J221,0)</f>
        <v>0</v>
      </c>
      <c r="BI221" s="245">
        <f>IF(N221="nulová",J221,0)</f>
        <v>0</v>
      </c>
      <c r="BJ221" s="24" t="s">
        <v>86</v>
      </c>
      <c r="BK221" s="245">
        <f>ROUND(I221*H221,2)</f>
        <v>0</v>
      </c>
      <c r="BL221" s="24" t="s">
        <v>308</v>
      </c>
      <c r="BM221" s="24" t="s">
        <v>1290</v>
      </c>
    </row>
    <row r="222" s="1" customFormat="1" ht="25.5" customHeight="1">
      <c r="B222" s="47"/>
      <c r="C222" s="234" t="s">
        <v>850</v>
      </c>
      <c r="D222" s="234" t="s">
        <v>136</v>
      </c>
      <c r="E222" s="235" t="s">
        <v>1291</v>
      </c>
      <c r="F222" s="236" t="s">
        <v>1292</v>
      </c>
      <c r="G222" s="237" t="s">
        <v>235</v>
      </c>
      <c r="H222" s="238">
        <v>40</v>
      </c>
      <c r="I222" s="239"/>
      <c r="J222" s="240">
        <f>ROUND(I222*H222,2)</f>
        <v>0</v>
      </c>
      <c r="K222" s="236" t="s">
        <v>34</v>
      </c>
      <c r="L222" s="73"/>
      <c r="M222" s="241" t="s">
        <v>34</v>
      </c>
      <c r="N222" s="246" t="s">
        <v>49</v>
      </c>
      <c r="O222" s="247"/>
      <c r="P222" s="248">
        <f>O222*H222</f>
        <v>0</v>
      </c>
      <c r="Q222" s="248">
        <v>0</v>
      </c>
      <c r="R222" s="248">
        <f>Q222*H222</f>
        <v>0</v>
      </c>
      <c r="S222" s="248">
        <v>0</v>
      </c>
      <c r="T222" s="249">
        <f>S222*H222</f>
        <v>0</v>
      </c>
      <c r="AR222" s="24" t="s">
        <v>308</v>
      </c>
      <c r="AT222" s="24" t="s">
        <v>136</v>
      </c>
      <c r="AU222" s="24" t="s">
        <v>147</v>
      </c>
      <c r="AY222" s="24" t="s">
        <v>133</v>
      </c>
      <c r="BE222" s="245">
        <f>IF(N222="základní",J222,0)</f>
        <v>0</v>
      </c>
      <c r="BF222" s="245">
        <f>IF(N222="snížená",J222,0)</f>
        <v>0</v>
      </c>
      <c r="BG222" s="245">
        <f>IF(N222="zákl. přenesená",J222,0)</f>
        <v>0</v>
      </c>
      <c r="BH222" s="245">
        <f>IF(N222="sníž. přenesená",J222,0)</f>
        <v>0</v>
      </c>
      <c r="BI222" s="245">
        <f>IF(N222="nulová",J222,0)</f>
        <v>0</v>
      </c>
      <c r="BJ222" s="24" t="s">
        <v>86</v>
      </c>
      <c r="BK222" s="245">
        <f>ROUND(I222*H222,2)</f>
        <v>0</v>
      </c>
      <c r="BL222" s="24" t="s">
        <v>308</v>
      </c>
      <c r="BM222" s="24" t="s">
        <v>1293</v>
      </c>
    </row>
    <row r="223" s="1" customFormat="1" ht="6.96" customHeight="1">
      <c r="B223" s="68"/>
      <c r="C223" s="69"/>
      <c r="D223" s="69"/>
      <c r="E223" s="69"/>
      <c r="F223" s="69"/>
      <c r="G223" s="69"/>
      <c r="H223" s="69"/>
      <c r="I223" s="179"/>
      <c r="J223" s="69"/>
      <c r="K223" s="69"/>
      <c r="L223" s="73"/>
    </row>
  </sheetData>
  <sheetProtection sheet="1" autoFilter="0" formatColumns="0" formatRows="0" objects="1" scenarios="1" spinCount="100000" saltValue="B3cMZLTxoC9Cd5yHPCV9TAaMGALknb3/VHM8O23xpZ0Lh4GzrCeP3ZLlucz1eZP8EKuqEjxltRbB4ZPSxEz11w==" hashValue="zmAMV6JoPcu1XOS+ZrP1m747S1ehz8HG/0pMFIZIMkB2qxJu+CCJtwoj8+pkoskssudAs5qvboIRKEBRv8ICSw==" algorithmName="SHA-512" password="CC35"/>
  <autoFilter ref="C99:K222"/>
  <mergeCells count="13">
    <mergeCell ref="E7:H7"/>
    <mergeCell ref="E9:H9"/>
    <mergeCell ref="E11:H11"/>
    <mergeCell ref="E26:H26"/>
    <mergeCell ref="E47:H47"/>
    <mergeCell ref="E49:H49"/>
    <mergeCell ref="E51:H51"/>
    <mergeCell ref="J55:J56"/>
    <mergeCell ref="E88:H88"/>
    <mergeCell ref="E90:H90"/>
    <mergeCell ref="E92:H92"/>
    <mergeCell ref="G1:H1"/>
    <mergeCell ref="L2:V2"/>
  </mergeCells>
  <hyperlinks>
    <hyperlink ref="F1:G1" location="C2" display="1) Krycí list soupisu"/>
    <hyperlink ref="G1:H1" location="C58" display="2) Rekapitulace"/>
    <hyperlink ref="J1" location="C99" display="3) Soupis prací"/>
    <hyperlink ref="L1:V1" location="'Rekapitulace stavby'!C2" display="Rekapitulace stavby"/>
  </hyperlinks>
  <pageMargins left="0.5833333" right="0.5833333" top="0.5833333" bottom="0.5833333"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zoomScaleNormal="100" zoomScaleSheetLayoutView="60" zoomScalePageLayoutView="100" workbookViewId="0"/>
  </sheetViews>
  <sheetFormatPr defaultRowHeight="13.5"/>
  <cols>
    <col min="1" max="1" width="8.33" style="298" customWidth="1"/>
    <col min="2" max="2" width="1.664063" style="298" customWidth="1"/>
    <col min="3" max="4" width="5" style="298" customWidth="1"/>
    <col min="5" max="5" width="11.67" style="298" customWidth="1"/>
    <col min="6" max="6" width="9.17" style="298" customWidth="1"/>
    <col min="7" max="7" width="5" style="298" customWidth="1"/>
    <col min="8" max="8" width="77.83" style="298" customWidth="1"/>
    <col min="9" max="10" width="20" style="298" customWidth="1"/>
    <col min="11" max="11" width="1.664063" style="298" customWidth="1"/>
  </cols>
  <sheetData>
    <row r="1" ht="37.5" customHeight="1"/>
    <row r="2" ht="7.5" customHeight="1">
      <c r="B2" s="299"/>
      <c r="C2" s="300"/>
      <c r="D2" s="300"/>
      <c r="E2" s="300"/>
      <c r="F2" s="300"/>
      <c r="G2" s="300"/>
      <c r="H2" s="300"/>
      <c r="I2" s="300"/>
      <c r="J2" s="300"/>
      <c r="K2" s="301"/>
    </row>
    <row r="3" s="15" customFormat="1" ht="45" customHeight="1">
      <c r="B3" s="302"/>
      <c r="C3" s="303" t="s">
        <v>1294</v>
      </c>
      <c r="D3" s="303"/>
      <c r="E3" s="303"/>
      <c r="F3" s="303"/>
      <c r="G3" s="303"/>
      <c r="H3" s="303"/>
      <c r="I3" s="303"/>
      <c r="J3" s="303"/>
      <c r="K3" s="304"/>
    </row>
    <row r="4" ht="25.5" customHeight="1">
      <c r="B4" s="305"/>
      <c r="C4" s="306" t="s">
        <v>1295</v>
      </c>
      <c r="D4" s="306"/>
      <c r="E4" s="306"/>
      <c r="F4" s="306"/>
      <c r="G4" s="306"/>
      <c r="H4" s="306"/>
      <c r="I4" s="306"/>
      <c r="J4" s="306"/>
      <c r="K4" s="307"/>
    </row>
    <row r="5" ht="5.25" customHeight="1">
      <c r="B5" s="305"/>
      <c r="C5" s="308"/>
      <c r="D5" s="308"/>
      <c r="E5" s="308"/>
      <c r="F5" s="308"/>
      <c r="G5" s="308"/>
      <c r="H5" s="308"/>
      <c r="I5" s="308"/>
      <c r="J5" s="308"/>
      <c r="K5" s="307"/>
    </row>
    <row r="6" ht="15" customHeight="1">
      <c r="B6" s="305"/>
      <c r="C6" s="309" t="s">
        <v>1296</v>
      </c>
      <c r="D6" s="309"/>
      <c r="E6" s="309"/>
      <c r="F6" s="309"/>
      <c r="G6" s="309"/>
      <c r="H6" s="309"/>
      <c r="I6" s="309"/>
      <c r="J6" s="309"/>
      <c r="K6" s="307"/>
    </row>
    <row r="7" ht="15" customHeight="1">
      <c r="B7" s="310"/>
      <c r="C7" s="309" t="s">
        <v>1297</v>
      </c>
      <c r="D7" s="309"/>
      <c r="E7" s="309"/>
      <c r="F7" s="309"/>
      <c r="G7" s="309"/>
      <c r="H7" s="309"/>
      <c r="I7" s="309"/>
      <c r="J7" s="309"/>
      <c r="K7" s="307"/>
    </row>
    <row r="8" ht="12.75" customHeight="1">
      <c r="B8" s="310"/>
      <c r="C8" s="309"/>
      <c r="D8" s="309"/>
      <c r="E8" s="309"/>
      <c r="F8" s="309"/>
      <c r="G8" s="309"/>
      <c r="H8" s="309"/>
      <c r="I8" s="309"/>
      <c r="J8" s="309"/>
      <c r="K8" s="307"/>
    </row>
    <row r="9" ht="15" customHeight="1">
      <c r="B9" s="310"/>
      <c r="C9" s="309" t="s">
        <v>1298</v>
      </c>
      <c r="D9" s="309"/>
      <c r="E9" s="309"/>
      <c r="F9" s="309"/>
      <c r="G9" s="309"/>
      <c r="H9" s="309"/>
      <c r="I9" s="309"/>
      <c r="J9" s="309"/>
      <c r="K9" s="307"/>
    </row>
    <row r="10" ht="15" customHeight="1">
      <c r="B10" s="310"/>
      <c r="C10" s="309"/>
      <c r="D10" s="309" t="s">
        <v>1299</v>
      </c>
      <c r="E10" s="309"/>
      <c r="F10" s="309"/>
      <c r="G10" s="309"/>
      <c r="H10" s="309"/>
      <c r="I10" s="309"/>
      <c r="J10" s="309"/>
      <c r="K10" s="307"/>
    </row>
    <row r="11" ht="15" customHeight="1">
      <c r="B11" s="310"/>
      <c r="C11" s="311"/>
      <c r="D11" s="309" t="s">
        <v>1300</v>
      </c>
      <c r="E11" s="309"/>
      <c r="F11" s="309"/>
      <c r="G11" s="309"/>
      <c r="H11" s="309"/>
      <c r="I11" s="309"/>
      <c r="J11" s="309"/>
      <c r="K11" s="307"/>
    </row>
    <row r="12" ht="12.75" customHeight="1">
      <c r="B12" s="310"/>
      <c r="C12" s="311"/>
      <c r="D12" s="311"/>
      <c r="E12" s="311"/>
      <c r="F12" s="311"/>
      <c r="G12" s="311"/>
      <c r="H12" s="311"/>
      <c r="I12" s="311"/>
      <c r="J12" s="311"/>
      <c r="K12" s="307"/>
    </row>
    <row r="13" ht="15" customHeight="1">
      <c r="B13" s="310"/>
      <c r="C13" s="311"/>
      <c r="D13" s="309" t="s">
        <v>1301</v>
      </c>
      <c r="E13" s="309"/>
      <c r="F13" s="309"/>
      <c r="G13" s="309"/>
      <c r="H13" s="309"/>
      <c r="I13" s="309"/>
      <c r="J13" s="309"/>
      <c r="K13" s="307"/>
    </row>
    <row r="14" ht="15" customHeight="1">
      <c r="B14" s="310"/>
      <c r="C14" s="311"/>
      <c r="D14" s="309" t="s">
        <v>1302</v>
      </c>
      <c r="E14" s="309"/>
      <c r="F14" s="309"/>
      <c r="G14" s="309"/>
      <c r="H14" s="309"/>
      <c r="I14" s="309"/>
      <c r="J14" s="309"/>
      <c r="K14" s="307"/>
    </row>
    <row r="15" ht="15" customHeight="1">
      <c r="B15" s="310"/>
      <c r="C15" s="311"/>
      <c r="D15" s="309" t="s">
        <v>1303</v>
      </c>
      <c r="E15" s="309"/>
      <c r="F15" s="309"/>
      <c r="G15" s="309"/>
      <c r="H15" s="309"/>
      <c r="I15" s="309"/>
      <c r="J15" s="309"/>
      <c r="K15" s="307"/>
    </row>
    <row r="16" ht="15" customHeight="1">
      <c r="B16" s="310"/>
      <c r="C16" s="311"/>
      <c r="D16" s="311"/>
      <c r="E16" s="312" t="s">
        <v>85</v>
      </c>
      <c r="F16" s="309" t="s">
        <v>1304</v>
      </c>
      <c r="G16" s="309"/>
      <c r="H16" s="309"/>
      <c r="I16" s="309"/>
      <c r="J16" s="309"/>
      <c r="K16" s="307"/>
    </row>
    <row r="17" ht="15" customHeight="1">
      <c r="B17" s="310"/>
      <c r="C17" s="311"/>
      <c r="D17" s="311"/>
      <c r="E17" s="312" t="s">
        <v>1305</v>
      </c>
      <c r="F17" s="309" t="s">
        <v>1306</v>
      </c>
      <c r="G17" s="309"/>
      <c r="H17" s="309"/>
      <c r="I17" s="309"/>
      <c r="J17" s="309"/>
      <c r="K17" s="307"/>
    </row>
    <row r="18" ht="15" customHeight="1">
      <c r="B18" s="310"/>
      <c r="C18" s="311"/>
      <c r="D18" s="311"/>
      <c r="E18" s="312" t="s">
        <v>1307</v>
      </c>
      <c r="F18" s="309" t="s">
        <v>1308</v>
      </c>
      <c r="G18" s="309"/>
      <c r="H18" s="309"/>
      <c r="I18" s="309"/>
      <c r="J18" s="309"/>
      <c r="K18" s="307"/>
    </row>
    <row r="19" ht="15" customHeight="1">
      <c r="B19" s="310"/>
      <c r="C19" s="311"/>
      <c r="D19" s="311"/>
      <c r="E19" s="312" t="s">
        <v>1309</v>
      </c>
      <c r="F19" s="309" t="s">
        <v>1310</v>
      </c>
      <c r="G19" s="309"/>
      <c r="H19" s="309"/>
      <c r="I19" s="309"/>
      <c r="J19" s="309"/>
      <c r="K19" s="307"/>
    </row>
    <row r="20" ht="15" customHeight="1">
      <c r="B20" s="310"/>
      <c r="C20" s="311"/>
      <c r="D20" s="311"/>
      <c r="E20" s="312" t="s">
        <v>1086</v>
      </c>
      <c r="F20" s="309" t="s">
        <v>1087</v>
      </c>
      <c r="G20" s="309"/>
      <c r="H20" s="309"/>
      <c r="I20" s="309"/>
      <c r="J20" s="309"/>
      <c r="K20" s="307"/>
    </row>
    <row r="21" ht="15" customHeight="1">
      <c r="B21" s="310"/>
      <c r="C21" s="311"/>
      <c r="D21" s="311"/>
      <c r="E21" s="312" t="s">
        <v>94</v>
      </c>
      <c r="F21" s="309" t="s">
        <v>1311</v>
      </c>
      <c r="G21" s="309"/>
      <c r="H21" s="309"/>
      <c r="I21" s="309"/>
      <c r="J21" s="309"/>
      <c r="K21" s="307"/>
    </row>
    <row r="22" ht="12.75" customHeight="1">
      <c r="B22" s="310"/>
      <c r="C22" s="311"/>
      <c r="D22" s="311"/>
      <c r="E22" s="311"/>
      <c r="F22" s="311"/>
      <c r="G22" s="311"/>
      <c r="H22" s="311"/>
      <c r="I22" s="311"/>
      <c r="J22" s="311"/>
      <c r="K22" s="307"/>
    </row>
    <row r="23" ht="15" customHeight="1">
      <c r="B23" s="310"/>
      <c r="C23" s="309" t="s">
        <v>1312</v>
      </c>
      <c r="D23" s="309"/>
      <c r="E23" s="309"/>
      <c r="F23" s="309"/>
      <c r="G23" s="309"/>
      <c r="H23" s="309"/>
      <c r="I23" s="309"/>
      <c r="J23" s="309"/>
      <c r="K23" s="307"/>
    </row>
    <row r="24" ht="15" customHeight="1">
      <c r="B24" s="310"/>
      <c r="C24" s="309" t="s">
        <v>1313</v>
      </c>
      <c r="D24" s="309"/>
      <c r="E24" s="309"/>
      <c r="F24" s="309"/>
      <c r="G24" s="309"/>
      <c r="H24" s="309"/>
      <c r="I24" s="309"/>
      <c r="J24" s="309"/>
      <c r="K24" s="307"/>
    </row>
    <row r="25" ht="15" customHeight="1">
      <c r="B25" s="310"/>
      <c r="C25" s="309"/>
      <c r="D25" s="309" t="s">
        <v>1314</v>
      </c>
      <c r="E25" s="309"/>
      <c r="F25" s="309"/>
      <c r="G25" s="309"/>
      <c r="H25" s="309"/>
      <c r="I25" s="309"/>
      <c r="J25" s="309"/>
      <c r="K25" s="307"/>
    </row>
    <row r="26" ht="15" customHeight="1">
      <c r="B26" s="310"/>
      <c r="C26" s="311"/>
      <c r="D26" s="309" t="s">
        <v>1315</v>
      </c>
      <c r="E26" s="309"/>
      <c r="F26" s="309"/>
      <c r="G26" s="309"/>
      <c r="H26" s="309"/>
      <c r="I26" s="309"/>
      <c r="J26" s="309"/>
      <c r="K26" s="307"/>
    </row>
    <row r="27" ht="12.75" customHeight="1">
      <c r="B27" s="310"/>
      <c r="C27" s="311"/>
      <c r="D27" s="311"/>
      <c r="E27" s="311"/>
      <c r="F27" s="311"/>
      <c r="G27" s="311"/>
      <c r="H27" s="311"/>
      <c r="I27" s="311"/>
      <c r="J27" s="311"/>
      <c r="K27" s="307"/>
    </row>
    <row r="28" ht="15" customHeight="1">
      <c r="B28" s="310"/>
      <c r="C28" s="311"/>
      <c r="D28" s="309" t="s">
        <v>1316</v>
      </c>
      <c r="E28" s="309"/>
      <c r="F28" s="309"/>
      <c r="G28" s="309"/>
      <c r="H28" s="309"/>
      <c r="I28" s="309"/>
      <c r="J28" s="309"/>
      <c r="K28" s="307"/>
    </row>
    <row r="29" ht="15" customHeight="1">
      <c r="B29" s="310"/>
      <c r="C29" s="311"/>
      <c r="D29" s="309" t="s">
        <v>1317</v>
      </c>
      <c r="E29" s="309"/>
      <c r="F29" s="309"/>
      <c r="G29" s="309"/>
      <c r="H29" s="309"/>
      <c r="I29" s="309"/>
      <c r="J29" s="309"/>
      <c r="K29" s="307"/>
    </row>
    <row r="30" ht="12.75" customHeight="1">
      <c r="B30" s="310"/>
      <c r="C30" s="311"/>
      <c r="D30" s="311"/>
      <c r="E30" s="311"/>
      <c r="F30" s="311"/>
      <c r="G30" s="311"/>
      <c r="H30" s="311"/>
      <c r="I30" s="311"/>
      <c r="J30" s="311"/>
      <c r="K30" s="307"/>
    </row>
    <row r="31" ht="15" customHeight="1">
      <c r="B31" s="310"/>
      <c r="C31" s="311"/>
      <c r="D31" s="309" t="s">
        <v>1318</v>
      </c>
      <c r="E31" s="309"/>
      <c r="F31" s="309"/>
      <c r="G31" s="309"/>
      <c r="H31" s="309"/>
      <c r="I31" s="309"/>
      <c r="J31" s="309"/>
      <c r="K31" s="307"/>
    </row>
    <row r="32" ht="15" customHeight="1">
      <c r="B32" s="310"/>
      <c r="C32" s="311"/>
      <c r="D32" s="309" t="s">
        <v>1319</v>
      </c>
      <c r="E32" s="309"/>
      <c r="F32" s="309"/>
      <c r="G32" s="309"/>
      <c r="H32" s="309"/>
      <c r="I32" s="309"/>
      <c r="J32" s="309"/>
      <c r="K32" s="307"/>
    </row>
    <row r="33" ht="15" customHeight="1">
      <c r="B33" s="310"/>
      <c r="C33" s="311"/>
      <c r="D33" s="309" t="s">
        <v>1320</v>
      </c>
      <c r="E33" s="309"/>
      <c r="F33" s="309"/>
      <c r="G33" s="309"/>
      <c r="H33" s="309"/>
      <c r="I33" s="309"/>
      <c r="J33" s="309"/>
      <c r="K33" s="307"/>
    </row>
    <row r="34" ht="15" customHeight="1">
      <c r="B34" s="310"/>
      <c r="C34" s="311"/>
      <c r="D34" s="309"/>
      <c r="E34" s="313" t="s">
        <v>118</v>
      </c>
      <c r="F34" s="309"/>
      <c r="G34" s="309" t="s">
        <v>1321</v>
      </c>
      <c r="H34" s="309"/>
      <c r="I34" s="309"/>
      <c r="J34" s="309"/>
      <c r="K34" s="307"/>
    </row>
    <row r="35" ht="30.75" customHeight="1">
      <c r="B35" s="310"/>
      <c r="C35" s="311"/>
      <c r="D35" s="309"/>
      <c r="E35" s="313" t="s">
        <v>1322</v>
      </c>
      <c r="F35" s="309"/>
      <c r="G35" s="309" t="s">
        <v>1323</v>
      </c>
      <c r="H35" s="309"/>
      <c r="I35" s="309"/>
      <c r="J35" s="309"/>
      <c r="K35" s="307"/>
    </row>
    <row r="36" ht="15" customHeight="1">
      <c r="B36" s="310"/>
      <c r="C36" s="311"/>
      <c r="D36" s="309"/>
      <c r="E36" s="313" t="s">
        <v>59</v>
      </c>
      <c r="F36" s="309"/>
      <c r="G36" s="309" t="s">
        <v>1324</v>
      </c>
      <c r="H36" s="309"/>
      <c r="I36" s="309"/>
      <c r="J36" s="309"/>
      <c r="K36" s="307"/>
    </row>
    <row r="37" ht="15" customHeight="1">
      <c r="B37" s="310"/>
      <c r="C37" s="311"/>
      <c r="D37" s="309"/>
      <c r="E37" s="313" t="s">
        <v>119</v>
      </c>
      <c r="F37" s="309"/>
      <c r="G37" s="309" t="s">
        <v>1325</v>
      </c>
      <c r="H37" s="309"/>
      <c r="I37" s="309"/>
      <c r="J37" s="309"/>
      <c r="K37" s="307"/>
    </row>
    <row r="38" ht="15" customHeight="1">
      <c r="B38" s="310"/>
      <c r="C38" s="311"/>
      <c r="D38" s="309"/>
      <c r="E38" s="313" t="s">
        <v>120</v>
      </c>
      <c r="F38" s="309"/>
      <c r="G38" s="309" t="s">
        <v>1326</v>
      </c>
      <c r="H38" s="309"/>
      <c r="I38" s="309"/>
      <c r="J38" s="309"/>
      <c r="K38" s="307"/>
    </row>
    <row r="39" ht="15" customHeight="1">
      <c r="B39" s="310"/>
      <c r="C39" s="311"/>
      <c r="D39" s="309"/>
      <c r="E39" s="313" t="s">
        <v>121</v>
      </c>
      <c r="F39" s="309"/>
      <c r="G39" s="309" t="s">
        <v>1327</v>
      </c>
      <c r="H39" s="309"/>
      <c r="I39" s="309"/>
      <c r="J39" s="309"/>
      <c r="K39" s="307"/>
    </row>
    <row r="40" ht="15" customHeight="1">
      <c r="B40" s="310"/>
      <c r="C40" s="311"/>
      <c r="D40" s="309"/>
      <c r="E40" s="313" t="s">
        <v>1328</v>
      </c>
      <c r="F40" s="309"/>
      <c r="G40" s="309" t="s">
        <v>1329</v>
      </c>
      <c r="H40" s="309"/>
      <c r="I40" s="309"/>
      <c r="J40" s="309"/>
      <c r="K40" s="307"/>
    </row>
    <row r="41" ht="15" customHeight="1">
      <c r="B41" s="310"/>
      <c r="C41" s="311"/>
      <c r="D41" s="309"/>
      <c r="E41" s="313"/>
      <c r="F41" s="309"/>
      <c r="G41" s="309" t="s">
        <v>1330</v>
      </c>
      <c r="H41" s="309"/>
      <c r="I41" s="309"/>
      <c r="J41" s="309"/>
      <c r="K41" s="307"/>
    </row>
    <row r="42" ht="15" customHeight="1">
      <c r="B42" s="310"/>
      <c r="C42" s="311"/>
      <c r="D42" s="309"/>
      <c r="E42" s="313" t="s">
        <v>1331</v>
      </c>
      <c r="F42" s="309"/>
      <c r="G42" s="309" t="s">
        <v>1332</v>
      </c>
      <c r="H42" s="309"/>
      <c r="I42" s="309"/>
      <c r="J42" s="309"/>
      <c r="K42" s="307"/>
    </row>
    <row r="43" ht="15" customHeight="1">
      <c r="B43" s="310"/>
      <c r="C43" s="311"/>
      <c r="D43" s="309"/>
      <c r="E43" s="313" t="s">
        <v>123</v>
      </c>
      <c r="F43" s="309"/>
      <c r="G43" s="309" t="s">
        <v>1333</v>
      </c>
      <c r="H43" s="309"/>
      <c r="I43" s="309"/>
      <c r="J43" s="309"/>
      <c r="K43" s="307"/>
    </row>
    <row r="44" ht="12.75" customHeight="1">
      <c r="B44" s="310"/>
      <c r="C44" s="311"/>
      <c r="D44" s="309"/>
      <c r="E44" s="309"/>
      <c r="F44" s="309"/>
      <c r="G44" s="309"/>
      <c r="H44" s="309"/>
      <c r="I44" s="309"/>
      <c r="J44" s="309"/>
      <c r="K44" s="307"/>
    </row>
    <row r="45" ht="15" customHeight="1">
      <c r="B45" s="310"/>
      <c r="C45" s="311"/>
      <c r="D45" s="309" t="s">
        <v>1334</v>
      </c>
      <c r="E45" s="309"/>
      <c r="F45" s="309"/>
      <c r="G45" s="309"/>
      <c r="H45" s="309"/>
      <c r="I45" s="309"/>
      <c r="J45" s="309"/>
      <c r="K45" s="307"/>
    </row>
    <row r="46" ht="15" customHeight="1">
      <c r="B46" s="310"/>
      <c r="C46" s="311"/>
      <c r="D46" s="311"/>
      <c r="E46" s="309" t="s">
        <v>1335</v>
      </c>
      <c r="F46" s="309"/>
      <c r="G46" s="309"/>
      <c r="H46" s="309"/>
      <c r="I46" s="309"/>
      <c r="J46" s="309"/>
      <c r="K46" s="307"/>
    </row>
    <row r="47" ht="15" customHeight="1">
      <c r="B47" s="310"/>
      <c r="C47" s="311"/>
      <c r="D47" s="311"/>
      <c r="E47" s="309" t="s">
        <v>1336</v>
      </c>
      <c r="F47" s="309"/>
      <c r="G47" s="309"/>
      <c r="H47" s="309"/>
      <c r="I47" s="309"/>
      <c r="J47" s="309"/>
      <c r="K47" s="307"/>
    </row>
    <row r="48" ht="15" customHeight="1">
      <c r="B48" s="310"/>
      <c r="C48" s="311"/>
      <c r="D48" s="311"/>
      <c r="E48" s="309" t="s">
        <v>1337</v>
      </c>
      <c r="F48" s="309"/>
      <c r="G48" s="309"/>
      <c r="H48" s="309"/>
      <c r="I48" s="309"/>
      <c r="J48" s="309"/>
      <c r="K48" s="307"/>
    </row>
    <row r="49" ht="15" customHeight="1">
      <c r="B49" s="310"/>
      <c r="C49" s="311"/>
      <c r="D49" s="309" t="s">
        <v>1338</v>
      </c>
      <c r="E49" s="309"/>
      <c r="F49" s="309"/>
      <c r="G49" s="309"/>
      <c r="H49" s="309"/>
      <c r="I49" s="309"/>
      <c r="J49" s="309"/>
      <c r="K49" s="307"/>
    </row>
    <row r="50" ht="25.5" customHeight="1">
      <c r="B50" s="305"/>
      <c r="C50" s="306" t="s">
        <v>1339</v>
      </c>
      <c r="D50" s="306"/>
      <c r="E50" s="306"/>
      <c r="F50" s="306"/>
      <c r="G50" s="306"/>
      <c r="H50" s="306"/>
      <c r="I50" s="306"/>
      <c r="J50" s="306"/>
      <c r="K50" s="307"/>
    </row>
    <row r="51" ht="5.25" customHeight="1">
      <c r="B51" s="305"/>
      <c r="C51" s="308"/>
      <c r="D51" s="308"/>
      <c r="E51" s="308"/>
      <c r="F51" s="308"/>
      <c r="G51" s="308"/>
      <c r="H51" s="308"/>
      <c r="I51" s="308"/>
      <c r="J51" s="308"/>
      <c r="K51" s="307"/>
    </row>
    <row r="52" ht="15" customHeight="1">
      <c r="B52" s="305"/>
      <c r="C52" s="309" t="s">
        <v>1340</v>
      </c>
      <c r="D52" s="309"/>
      <c r="E52" s="309"/>
      <c r="F52" s="309"/>
      <c r="G52" s="309"/>
      <c r="H52" s="309"/>
      <c r="I52" s="309"/>
      <c r="J52" s="309"/>
      <c r="K52" s="307"/>
    </row>
    <row r="53" ht="15" customHeight="1">
      <c r="B53" s="305"/>
      <c r="C53" s="309" t="s">
        <v>1341</v>
      </c>
      <c r="D53" s="309"/>
      <c r="E53" s="309"/>
      <c r="F53" s="309"/>
      <c r="G53" s="309"/>
      <c r="H53" s="309"/>
      <c r="I53" s="309"/>
      <c r="J53" s="309"/>
      <c r="K53" s="307"/>
    </row>
    <row r="54" ht="12.75" customHeight="1">
      <c r="B54" s="305"/>
      <c r="C54" s="309"/>
      <c r="D54" s="309"/>
      <c r="E54" s="309"/>
      <c r="F54" s="309"/>
      <c r="G54" s="309"/>
      <c r="H54" s="309"/>
      <c r="I54" s="309"/>
      <c r="J54" s="309"/>
      <c r="K54" s="307"/>
    </row>
    <row r="55" ht="15" customHeight="1">
      <c r="B55" s="305"/>
      <c r="C55" s="309" t="s">
        <v>1342</v>
      </c>
      <c r="D55" s="309"/>
      <c r="E55" s="309"/>
      <c r="F55" s="309"/>
      <c r="G55" s="309"/>
      <c r="H55" s="309"/>
      <c r="I55" s="309"/>
      <c r="J55" s="309"/>
      <c r="K55" s="307"/>
    </row>
    <row r="56" ht="15" customHeight="1">
      <c r="B56" s="305"/>
      <c r="C56" s="311"/>
      <c r="D56" s="309" t="s">
        <v>1343</v>
      </c>
      <c r="E56" s="309"/>
      <c r="F56" s="309"/>
      <c r="G56" s="309"/>
      <c r="H56" s="309"/>
      <c r="I56" s="309"/>
      <c r="J56" s="309"/>
      <c r="K56" s="307"/>
    </row>
    <row r="57" ht="15" customHeight="1">
      <c r="B57" s="305"/>
      <c r="C57" s="311"/>
      <c r="D57" s="309" t="s">
        <v>1344</v>
      </c>
      <c r="E57" s="309"/>
      <c r="F57" s="309"/>
      <c r="G57" s="309"/>
      <c r="H57" s="309"/>
      <c r="I57" s="309"/>
      <c r="J57" s="309"/>
      <c r="K57" s="307"/>
    </row>
    <row r="58" ht="15" customHeight="1">
      <c r="B58" s="305"/>
      <c r="C58" s="311"/>
      <c r="D58" s="309" t="s">
        <v>1345</v>
      </c>
      <c r="E58" s="309"/>
      <c r="F58" s="309"/>
      <c r="G58" s="309"/>
      <c r="H58" s="309"/>
      <c r="I58" s="309"/>
      <c r="J58" s="309"/>
      <c r="K58" s="307"/>
    </row>
    <row r="59" ht="15" customHeight="1">
      <c r="B59" s="305"/>
      <c r="C59" s="311"/>
      <c r="D59" s="309" t="s">
        <v>1346</v>
      </c>
      <c r="E59" s="309"/>
      <c r="F59" s="309"/>
      <c r="G59" s="309"/>
      <c r="H59" s="309"/>
      <c r="I59" s="309"/>
      <c r="J59" s="309"/>
      <c r="K59" s="307"/>
    </row>
    <row r="60" ht="15" customHeight="1">
      <c r="B60" s="305"/>
      <c r="C60" s="311"/>
      <c r="D60" s="314" t="s">
        <v>1347</v>
      </c>
      <c r="E60" s="314"/>
      <c r="F60" s="314"/>
      <c r="G60" s="314"/>
      <c r="H60" s="314"/>
      <c r="I60" s="314"/>
      <c r="J60" s="314"/>
      <c r="K60" s="307"/>
    </row>
    <row r="61" ht="15" customHeight="1">
      <c r="B61" s="305"/>
      <c r="C61" s="311"/>
      <c r="D61" s="309" t="s">
        <v>1348</v>
      </c>
      <c r="E61" s="309"/>
      <c r="F61" s="309"/>
      <c r="G61" s="309"/>
      <c r="H61" s="309"/>
      <c r="I61" s="309"/>
      <c r="J61" s="309"/>
      <c r="K61" s="307"/>
    </row>
    <row r="62" ht="12.75" customHeight="1">
      <c r="B62" s="305"/>
      <c r="C62" s="311"/>
      <c r="D62" s="311"/>
      <c r="E62" s="315"/>
      <c r="F62" s="311"/>
      <c r="G62" s="311"/>
      <c r="H62" s="311"/>
      <c r="I62" s="311"/>
      <c r="J62" s="311"/>
      <c r="K62" s="307"/>
    </row>
    <row r="63" ht="15" customHeight="1">
      <c r="B63" s="305"/>
      <c r="C63" s="311"/>
      <c r="D63" s="309" t="s">
        <v>1349</v>
      </c>
      <c r="E63" s="309"/>
      <c r="F63" s="309"/>
      <c r="G63" s="309"/>
      <c r="H63" s="309"/>
      <c r="I63" s="309"/>
      <c r="J63" s="309"/>
      <c r="K63" s="307"/>
    </row>
    <row r="64" ht="15" customHeight="1">
      <c r="B64" s="305"/>
      <c r="C64" s="311"/>
      <c r="D64" s="314" t="s">
        <v>1350</v>
      </c>
      <c r="E64" s="314"/>
      <c r="F64" s="314"/>
      <c r="G64" s="314"/>
      <c r="H64" s="314"/>
      <c r="I64" s="314"/>
      <c r="J64" s="314"/>
      <c r="K64" s="307"/>
    </row>
    <row r="65" ht="15" customHeight="1">
      <c r="B65" s="305"/>
      <c r="C65" s="311"/>
      <c r="D65" s="309" t="s">
        <v>1351</v>
      </c>
      <c r="E65" s="309"/>
      <c r="F65" s="309"/>
      <c r="G65" s="309"/>
      <c r="H65" s="309"/>
      <c r="I65" s="309"/>
      <c r="J65" s="309"/>
      <c r="K65" s="307"/>
    </row>
    <row r="66" ht="15" customHeight="1">
      <c r="B66" s="305"/>
      <c r="C66" s="311"/>
      <c r="D66" s="309" t="s">
        <v>1352</v>
      </c>
      <c r="E66" s="309"/>
      <c r="F66" s="309"/>
      <c r="G66" s="309"/>
      <c r="H66" s="309"/>
      <c r="I66" s="309"/>
      <c r="J66" s="309"/>
      <c r="K66" s="307"/>
    </row>
    <row r="67" ht="15" customHeight="1">
      <c r="B67" s="305"/>
      <c r="C67" s="311"/>
      <c r="D67" s="309" t="s">
        <v>1353</v>
      </c>
      <c r="E67" s="309"/>
      <c r="F67" s="309"/>
      <c r="G67" s="309"/>
      <c r="H67" s="309"/>
      <c r="I67" s="309"/>
      <c r="J67" s="309"/>
      <c r="K67" s="307"/>
    </row>
    <row r="68" ht="15" customHeight="1">
      <c r="B68" s="305"/>
      <c r="C68" s="311"/>
      <c r="D68" s="309" t="s">
        <v>1354</v>
      </c>
      <c r="E68" s="309"/>
      <c r="F68" s="309"/>
      <c r="G68" s="309"/>
      <c r="H68" s="309"/>
      <c r="I68" s="309"/>
      <c r="J68" s="309"/>
      <c r="K68" s="307"/>
    </row>
    <row r="69" ht="12.75" customHeight="1">
      <c r="B69" s="316"/>
      <c r="C69" s="317"/>
      <c r="D69" s="317"/>
      <c r="E69" s="317"/>
      <c r="F69" s="317"/>
      <c r="G69" s="317"/>
      <c r="H69" s="317"/>
      <c r="I69" s="317"/>
      <c r="J69" s="317"/>
      <c r="K69" s="318"/>
    </row>
    <row r="70" ht="18.75" customHeight="1">
      <c r="B70" s="319"/>
      <c r="C70" s="319"/>
      <c r="D70" s="319"/>
      <c r="E70" s="319"/>
      <c r="F70" s="319"/>
      <c r="G70" s="319"/>
      <c r="H70" s="319"/>
      <c r="I70" s="319"/>
      <c r="J70" s="319"/>
      <c r="K70" s="320"/>
    </row>
    <row r="71" ht="18.75" customHeight="1">
      <c r="B71" s="320"/>
      <c r="C71" s="320"/>
      <c r="D71" s="320"/>
      <c r="E71" s="320"/>
      <c r="F71" s="320"/>
      <c r="G71" s="320"/>
      <c r="H71" s="320"/>
      <c r="I71" s="320"/>
      <c r="J71" s="320"/>
      <c r="K71" s="320"/>
    </row>
    <row r="72" ht="7.5" customHeight="1">
      <c r="B72" s="321"/>
      <c r="C72" s="322"/>
      <c r="D72" s="322"/>
      <c r="E72" s="322"/>
      <c r="F72" s="322"/>
      <c r="G72" s="322"/>
      <c r="H72" s="322"/>
      <c r="I72" s="322"/>
      <c r="J72" s="322"/>
      <c r="K72" s="323"/>
    </row>
    <row r="73" ht="45" customHeight="1">
      <c r="B73" s="324"/>
      <c r="C73" s="325" t="s">
        <v>103</v>
      </c>
      <c r="D73" s="325"/>
      <c r="E73" s="325"/>
      <c r="F73" s="325"/>
      <c r="G73" s="325"/>
      <c r="H73" s="325"/>
      <c r="I73" s="325"/>
      <c r="J73" s="325"/>
      <c r="K73" s="326"/>
    </row>
    <row r="74" ht="17.25" customHeight="1">
      <c r="B74" s="324"/>
      <c r="C74" s="327" t="s">
        <v>1355</v>
      </c>
      <c r="D74" s="327"/>
      <c r="E74" s="327"/>
      <c r="F74" s="327" t="s">
        <v>1356</v>
      </c>
      <c r="G74" s="328"/>
      <c r="H74" s="327" t="s">
        <v>119</v>
      </c>
      <c r="I74" s="327" t="s">
        <v>63</v>
      </c>
      <c r="J74" s="327" t="s">
        <v>1357</v>
      </c>
      <c r="K74" s="326"/>
    </row>
    <row r="75" ht="17.25" customHeight="1">
      <c r="B75" s="324"/>
      <c r="C75" s="329" t="s">
        <v>1358</v>
      </c>
      <c r="D75" s="329"/>
      <c r="E75" s="329"/>
      <c r="F75" s="330" t="s">
        <v>1359</v>
      </c>
      <c r="G75" s="331"/>
      <c r="H75" s="329"/>
      <c r="I75" s="329"/>
      <c r="J75" s="329" t="s">
        <v>1360</v>
      </c>
      <c r="K75" s="326"/>
    </row>
    <row r="76" ht="5.25" customHeight="1">
      <c r="B76" s="324"/>
      <c r="C76" s="332"/>
      <c r="D76" s="332"/>
      <c r="E76" s="332"/>
      <c r="F76" s="332"/>
      <c r="G76" s="333"/>
      <c r="H76" s="332"/>
      <c r="I76" s="332"/>
      <c r="J76" s="332"/>
      <c r="K76" s="326"/>
    </row>
    <row r="77" ht="15" customHeight="1">
      <c r="B77" s="324"/>
      <c r="C77" s="313" t="s">
        <v>59</v>
      </c>
      <c r="D77" s="332"/>
      <c r="E77" s="332"/>
      <c r="F77" s="334" t="s">
        <v>1361</v>
      </c>
      <c r="G77" s="333"/>
      <c r="H77" s="313" t="s">
        <v>1362</v>
      </c>
      <c r="I77" s="313" t="s">
        <v>1363</v>
      </c>
      <c r="J77" s="313">
        <v>20</v>
      </c>
      <c r="K77" s="326"/>
    </row>
    <row r="78" ht="15" customHeight="1">
      <c r="B78" s="324"/>
      <c r="C78" s="313" t="s">
        <v>1364</v>
      </c>
      <c r="D78" s="313"/>
      <c r="E78" s="313"/>
      <c r="F78" s="334" t="s">
        <v>1361</v>
      </c>
      <c r="G78" s="333"/>
      <c r="H78" s="313" t="s">
        <v>1365</v>
      </c>
      <c r="I78" s="313" t="s">
        <v>1363</v>
      </c>
      <c r="J78" s="313">
        <v>120</v>
      </c>
      <c r="K78" s="326"/>
    </row>
    <row r="79" ht="15" customHeight="1">
      <c r="B79" s="335"/>
      <c r="C79" s="313" t="s">
        <v>1366</v>
      </c>
      <c r="D79" s="313"/>
      <c r="E79" s="313"/>
      <c r="F79" s="334" t="s">
        <v>1367</v>
      </c>
      <c r="G79" s="333"/>
      <c r="H79" s="313" t="s">
        <v>1368</v>
      </c>
      <c r="I79" s="313" t="s">
        <v>1363</v>
      </c>
      <c r="J79" s="313">
        <v>50</v>
      </c>
      <c r="K79" s="326"/>
    </row>
    <row r="80" ht="15" customHeight="1">
      <c r="B80" s="335"/>
      <c r="C80" s="313" t="s">
        <v>1369</v>
      </c>
      <c r="D80" s="313"/>
      <c r="E80" s="313"/>
      <c r="F80" s="334" t="s">
        <v>1361</v>
      </c>
      <c r="G80" s="333"/>
      <c r="H80" s="313" t="s">
        <v>1370</v>
      </c>
      <c r="I80" s="313" t="s">
        <v>1371</v>
      </c>
      <c r="J80" s="313"/>
      <c r="K80" s="326"/>
    </row>
    <row r="81" ht="15" customHeight="1">
      <c r="B81" s="335"/>
      <c r="C81" s="336" t="s">
        <v>1372</v>
      </c>
      <c r="D81" s="336"/>
      <c r="E81" s="336"/>
      <c r="F81" s="337" t="s">
        <v>1367</v>
      </c>
      <c r="G81" s="336"/>
      <c r="H81" s="336" t="s">
        <v>1373</v>
      </c>
      <c r="I81" s="336" t="s">
        <v>1363</v>
      </c>
      <c r="J81" s="336">
        <v>15</v>
      </c>
      <c r="K81" s="326"/>
    </row>
    <row r="82" ht="15" customHeight="1">
      <c r="B82" s="335"/>
      <c r="C82" s="336" t="s">
        <v>1374</v>
      </c>
      <c r="D82" s="336"/>
      <c r="E82" s="336"/>
      <c r="F82" s="337" t="s">
        <v>1367</v>
      </c>
      <c r="G82" s="336"/>
      <c r="H82" s="336" t="s">
        <v>1375</v>
      </c>
      <c r="I82" s="336" t="s">
        <v>1363</v>
      </c>
      <c r="J82" s="336">
        <v>15</v>
      </c>
      <c r="K82" s="326"/>
    </row>
    <row r="83" ht="15" customHeight="1">
      <c r="B83" s="335"/>
      <c r="C83" s="336" t="s">
        <v>1376</v>
      </c>
      <c r="D83" s="336"/>
      <c r="E83" s="336"/>
      <c r="F83" s="337" t="s">
        <v>1367</v>
      </c>
      <c r="G83" s="336"/>
      <c r="H83" s="336" t="s">
        <v>1377</v>
      </c>
      <c r="I83" s="336" t="s">
        <v>1363</v>
      </c>
      <c r="J83" s="336">
        <v>20</v>
      </c>
      <c r="K83" s="326"/>
    </row>
    <row r="84" ht="15" customHeight="1">
      <c r="B84" s="335"/>
      <c r="C84" s="336" t="s">
        <v>1378</v>
      </c>
      <c r="D84" s="336"/>
      <c r="E84" s="336"/>
      <c r="F84" s="337" t="s">
        <v>1367</v>
      </c>
      <c r="G84" s="336"/>
      <c r="H84" s="336" t="s">
        <v>1379</v>
      </c>
      <c r="I84" s="336" t="s">
        <v>1363</v>
      </c>
      <c r="J84" s="336">
        <v>20</v>
      </c>
      <c r="K84" s="326"/>
    </row>
    <row r="85" ht="15" customHeight="1">
      <c r="B85" s="335"/>
      <c r="C85" s="313" t="s">
        <v>1380</v>
      </c>
      <c r="D85" s="313"/>
      <c r="E85" s="313"/>
      <c r="F85" s="334" t="s">
        <v>1367</v>
      </c>
      <c r="G85" s="333"/>
      <c r="H85" s="313" t="s">
        <v>1381</v>
      </c>
      <c r="I85" s="313" t="s">
        <v>1363</v>
      </c>
      <c r="J85" s="313">
        <v>50</v>
      </c>
      <c r="K85" s="326"/>
    </row>
    <row r="86" ht="15" customHeight="1">
      <c r="B86" s="335"/>
      <c r="C86" s="313" t="s">
        <v>1382</v>
      </c>
      <c r="D86" s="313"/>
      <c r="E86" s="313"/>
      <c r="F86" s="334" t="s">
        <v>1367</v>
      </c>
      <c r="G86" s="333"/>
      <c r="H86" s="313" t="s">
        <v>1383</v>
      </c>
      <c r="I86" s="313" t="s">
        <v>1363</v>
      </c>
      <c r="J86" s="313">
        <v>20</v>
      </c>
      <c r="K86" s="326"/>
    </row>
    <row r="87" ht="15" customHeight="1">
      <c r="B87" s="335"/>
      <c r="C87" s="313" t="s">
        <v>1384</v>
      </c>
      <c r="D87" s="313"/>
      <c r="E87" s="313"/>
      <c r="F87" s="334" t="s">
        <v>1367</v>
      </c>
      <c r="G87" s="333"/>
      <c r="H87" s="313" t="s">
        <v>1385</v>
      </c>
      <c r="I87" s="313" t="s">
        <v>1363</v>
      </c>
      <c r="J87" s="313">
        <v>20</v>
      </c>
      <c r="K87" s="326"/>
    </row>
    <row r="88" ht="15" customHeight="1">
      <c r="B88" s="335"/>
      <c r="C88" s="313" t="s">
        <v>1386</v>
      </c>
      <c r="D88" s="313"/>
      <c r="E88" s="313"/>
      <c r="F88" s="334" t="s">
        <v>1367</v>
      </c>
      <c r="G88" s="333"/>
      <c r="H88" s="313" t="s">
        <v>1387</v>
      </c>
      <c r="I88" s="313" t="s">
        <v>1363</v>
      </c>
      <c r="J88" s="313">
        <v>50</v>
      </c>
      <c r="K88" s="326"/>
    </row>
    <row r="89" ht="15" customHeight="1">
      <c r="B89" s="335"/>
      <c r="C89" s="313" t="s">
        <v>1388</v>
      </c>
      <c r="D89" s="313"/>
      <c r="E89" s="313"/>
      <c r="F89" s="334" t="s">
        <v>1367</v>
      </c>
      <c r="G89" s="333"/>
      <c r="H89" s="313" t="s">
        <v>1388</v>
      </c>
      <c r="I89" s="313" t="s">
        <v>1363</v>
      </c>
      <c r="J89" s="313">
        <v>50</v>
      </c>
      <c r="K89" s="326"/>
    </row>
    <row r="90" ht="15" customHeight="1">
      <c r="B90" s="335"/>
      <c r="C90" s="313" t="s">
        <v>124</v>
      </c>
      <c r="D90" s="313"/>
      <c r="E90" s="313"/>
      <c r="F90" s="334" t="s">
        <v>1367</v>
      </c>
      <c r="G90" s="333"/>
      <c r="H90" s="313" t="s">
        <v>1389</v>
      </c>
      <c r="I90" s="313" t="s">
        <v>1363</v>
      </c>
      <c r="J90" s="313">
        <v>255</v>
      </c>
      <c r="K90" s="326"/>
    </row>
    <row r="91" ht="15" customHeight="1">
      <c r="B91" s="335"/>
      <c r="C91" s="313" t="s">
        <v>1390</v>
      </c>
      <c r="D91" s="313"/>
      <c r="E91" s="313"/>
      <c r="F91" s="334" t="s">
        <v>1361</v>
      </c>
      <c r="G91" s="333"/>
      <c r="H91" s="313" t="s">
        <v>1391</v>
      </c>
      <c r="I91" s="313" t="s">
        <v>1392</v>
      </c>
      <c r="J91" s="313"/>
      <c r="K91" s="326"/>
    </row>
    <row r="92" ht="15" customHeight="1">
      <c r="B92" s="335"/>
      <c r="C92" s="313" t="s">
        <v>1393</v>
      </c>
      <c r="D92" s="313"/>
      <c r="E92" s="313"/>
      <c r="F92" s="334" t="s">
        <v>1361</v>
      </c>
      <c r="G92" s="333"/>
      <c r="H92" s="313" t="s">
        <v>1394</v>
      </c>
      <c r="I92" s="313" t="s">
        <v>1395</v>
      </c>
      <c r="J92" s="313"/>
      <c r="K92" s="326"/>
    </row>
    <row r="93" ht="15" customHeight="1">
      <c r="B93" s="335"/>
      <c r="C93" s="313" t="s">
        <v>1396</v>
      </c>
      <c r="D93" s="313"/>
      <c r="E93" s="313"/>
      <c r="F93" s="334" t="s">
        <v>1361</v>
      </c>
      <c r="G93" s="333"/>
      <c r="H93" s="313" t="s">
        <v>1396</v>
      </c>
      <c r="I93" s="313" t="s">
        <v>1395</v>
      </c>
      <c r="J93" s="313"/>
      <c r="K93" s="326"/>
    </row>
    <row r="94" ht="15" customHeight="1">
      <c r="B94" s="335"/>
      <c r="C94" s="313" t="s">
        <v>44</v>
      </c>
      <c r="D94" s="313"/>
      <c r="E94" s="313"/>
      <c r="F94" s="334" t="s">
        <v>1361</v>
      </c>
      <c r="G94" s="333"/>
      <c r="H94" s="313" t="s">
        <v>1397</v>
      </c>
      <c r="I94" s="313" t="s">
        <v>1395</v>
      </c>
      <c r="J94" s="313"/>
      <c r="K94" s="326"/>
    </row>
    <row r="95" ht="15" customHeight="1">
      <c r="B95" s="335"/>
      <c r="C95" s="313" t="s">
        <v>54</v>
      </c>
      <c r="D95" s="313"/>
      <c r="E95" s="313"/>
      <c r="F95" s="334" t="s">
        <v>1361</v>
      </c>
      <c r="G95" s="333"/>
      <c r="H95" s="313" t="s">
        <v>1398</v>
      </c>
      <c r="I95" s="313" t="s">
        <v>1395</v>
      </c>
      <c r="J95" s="313"/>
      <c r="K95" s="326"/>
    </row>
    <row r="96" ht="15" customHeight="1">
      <c r="B96" s="338"/>
      <c r="C96" s="339"/>
      <c r="D96" s="339"/>
      <c r="E96" s="339"/>
      <c r="F96" s="339"/>
      <c r="G96" s="339"/>
      <c r="H96" s="339"/>
      <c r="I96" s="339"/>
      <c r="J96" s="339"/>
      <c r="K96" s="340"/>
    </row>
    <row r="97" ht="18.75" customHeight="1">
      <c r="B97" s="341"/>
      <c r="C97" s="342"/>
      <c r="D97" s="342"/>
      <c r="E97" s="342"/>
      <c r="F97" s="342"/>
      <c r="G97" s="342"/>
      <c r="H97" s="342"/>
      <c r="I97" s="342"/>
      <c r="J97" s="342"/>
      <c r="K97" s="341"/>
    </row>
    <row r="98" ht="18.75" customHeight="1">
      <c r="B98" s="320"/>
      <c r="C98" s="320"/>
      <c r="D98" s="320"/>
      <c r="E98" s="320"/>
      <c r="F98" s="320"/>
      <c r="G98" s="320"/>
      <c r="H98" s="320"/>
      <c r="I98" s="320"/>
      <c r="J98" s="320"/>
      <c r="K98" s="320"/>
    </row>
    <row r="99" ht="7.5" customHeight="1">
      <c r="B99" s="321"/>
      <c r="C99" s="322"/>
      <c r="D99" s="322"/>
      <c r="E99" s="322"/>
      <c r="F99" s="322"/>
      <c r="G99" s="322"/>
      <c r="H99" s="322"/>
      <c r="I99" s="322"/>
      <c r="J99" s="322"/>
      <c r="K99" s="323"/>
    </row>
    <row r="100" ht="45" customHeight="1">
      <c r="B100" s="324"/>
      <c r="C100" s="325" t="s">
        <v>1399</v>
      </c>
      <c r="D100" s="325"/>
      <c r="E100" s="325"/>
      <c r="F100" s="325"/>
      <c r="G100" s="325"/>
      <c r="H100" s="325"/>
      <c r="I100" s="325"/>
      <c r="J100" s="325"/>
      <c r="K100" s="326"/>
    </row>
    <row r="101" ht="17.25" customHeight="1">
      <c r="B101" s="324"/>
      <c r="C101" s="327" t="s">
        <v>1355</v>
      </c>
      <c r="D101" s="327"/>
      <c r="E101" s="327"/>
      <c r="F101" s="327" t="s">
        <v>1356</v>
      </c>
      <c r="G101" s="328"/>
      <c r="H101" s="327" t="s">
        <v>119</v>
      </c>
      <c r="I101" s="327" t="s">
        <v>63</v>
      </c>
      <c r="J101" s="327" t="s">
        <v>1357</v>
      </c>
      <c r="K101" s="326"/>
    </row>
    <row r="102" ht="17.25" customHeight="1">
      <c r="B102" s="324"/>
      <c r="C102" s="329" t="s">
        <v>1358</v>
      </c>
      <c r="D102" s="329"/>
      <c r="E102" s="329"/>
      <c r="F102" s="330" t="s">
        <v>1359</v>
      </c>
      <c r="G102" s="331"/>
      <c r="H102" s="329"/>
      <c r="I102" s="329"/>
      <c r="J102" s="329" t="s">
        <v>1360</v>
      </c>
      <c r="K102" s="326"/>
    </row>
    <row r="103" ht="5.25" customHeight="1">
      <c r="B103" s="324"/>
      <c r="C103" s="327"/>
      <c r="D103" s="327"/>
      <c r="E103" s="327"/>
      <c r="F103" s="327"/>
      <c r="G103" s="343"/>
      <c r="H103" s="327"/>
      <c r="I103" s="327"/>
      <c r="J103" s="327"/>
      <c r="K103" s="326"/>
    </row>
    <row r="104" ht="15" customHeight="1">
      <c r="B104" s="324"/>
      <c r="C104" s="313" t="s">
        <v>59</v>
      </c>
      <c r="D104" s="332"/>
      <c r="E104" s="332"/>
      <c r="F104" s="334" t="s">
        <v>1361</v>
      </c>
      <c r="G104" s="343"/>
      <c r="H104" s="313" t="s">
        <v>1400</v>
      </c>
      <c r="I104" s="313" t="s">
        <v>1363</v>
      </c>
      <c r="J104" s="313">
        <v>20</v>
      </c>
      <c r="K104" s="326"/>
    </row>
    <row r="105" ht="15" customHeight="1">
      <c r="B105" s="324"/>
      <c r="C105" s="313" t="s">
        <v>1364</v>
      </c>
      <c r="D105" s="313"/>
      <c r="E105" s="313"/>
      <c r="F105" s="334" t="s">
        <v>1361</v>
      </c>
      <c r="G105" s="313"/>
      <c r="H105" s="313" t="s">
        <v>1400</v>
      </c>
      <c r="I105" s="313" t="s">
        <v>1363</v>
      </c>
      <c r="J105" s="313">
        <v>120</v>
      </c>
      <c r="K105" s="326"/>
    </row>
    <row r="106" ht="15" customHeight="1">
      <c r="B106" s="335"/>
      <c r="C106" s="313" t="s">
        <v>1366</v>
      </c>
      <c r="D106" s="313"/>
      <c r="E106" s="313"/>
      <c r="F106" s="334" t="s">
        <v>1367</v>
      </c>
      <c r="G106" s="313"/>
      <c r="H106" s="313" t="s">
        <v>1400</v>
      </c>
      <c r="I106" s="313" t="s">
        <v>1363</v>
      </c>
      <c r="J106" s="313">
        <v>50</v>
      </c>
      <c r="K106" s="326"/>
    </row>
    <row r="107" ht="15" customHeight="1">
      <c r="B107" s="335"/>
      <c r="C107" s="313" t="s">
        <v>1369</v>
      </c>
      <c r="D107" s="313"/>
      <c r="E107" s="313"/>
      <c r="F107" s="334" t="s">
        <v>1361</v>
      </c>
      <c r="G107" s="313"/>
      <c r="H107" s="313" t="s">
        <v>1400</v>
      </c>
      <c r="I107" s="313" t="s">
        <v>1371</v>
      </c>
      <c r="J107" s="313"/>
      <c r="K107" s="326"/>
    </row>
    <row r="108" ht="15" customHeight="1">
      <c r="B108" s="335"/>
      <c r="C108" s="313" t="s">
        <v>1380</v>
      </c>
      <c r="D108" s="313"/>
      <c r="E108" s="313"/>
      <c r="F108" s="334" t="s">
        <v>1367</v>
      </c>
      <c r="G108" s="313"/>
      <c r="H108" s="313" t="s">
        <v>1400</v>
      </c>
      <c r="I108" s="313" t="s">
        <v>1363</v>
      </c>
      <c r="J108" s="313">
        <v>50</v>
      </c>
      <c r="K108" s="326"/>
    </row>
    <row r="109" ht="15" customHeight="1">
      <c r="B109" s="335"/>
      <c r="C109" s="313" t="s">
        <v>1388</v>
      </c>
      <c r="D109" s="313"/>
      <c r="E109" s="313"/>
      <c r="F109" s="334" t="s">
        <v>1367</v>
      </c>
      <c r="G109" s="313"/>
      <c r="H109" s="313" t="s">
        <v>1400</v>
      </c>
      <c r="I109" s="313" t="s">
        <v>1363</v>
      </c>
      <c r="J109" s="313">
        <v>50</v>
      </c>
      <c r="K109" s="326"/>
    </row>
    <row r="110" ht="15" customHeight="1">
      <c r="B110" s="335"/>
      <c r="C110" s="313" t="s">
        <v>1386</v>
      </c>
      <c r="D110" s="313"/>
      <c r="E110" s="313"/>
      <c r="F110" s="334" t="s">
        <v>1367</v>
      </c>
      <c r="G110" s="313"/>
      <c r="H110" s="313" t="s">
        <v>1400</v>
      </c>
      <c r="I110" s="313" t="s">
        <v>1363</v>
      </c>
      <c r="J110" s="313">
        <v>50</v>
      </c>
      <c r="K110" s="326"/>
    </row>
    <row r="111" ht="15" customHeight="1">
      <c r="B111" s="335"/>
      <c r="C111" s="313" t="s">
        <v>59</v>
      </c>
      <c r="D111" s="313"/>
      <c r="E111" s="313"/>
      <c r="F111" s="334" t="s">
        <v>1361</v>
      </c>
      <c r="G111" s="313"/>
      <c r="H111" s="313" t="s">
        <v>1401</v>
      </c>
      <c r="I111" s="313" t="s">
        <v>1363</v>
      </c>
      <c r="J111" s="313">
        <v>20</v>
      </c>
      <c r="K111" s="326"/>
    </row>
    <row r="112" ht="15" customHeight="1">
      <c r="B112" s="335"/>
      <c r="C112" s="313" t="s">
        <v>1402</v>
      </c>
      <c r="D112" s="313"/>
      <c r="E112" s="313"/>
      <c r="F112" s="334" t="s">
        <v>1361</v>
      </c>
      <c r="G112" s="313"/>
      <c r="H112" s="313" t="s">
        <v>1403</v>
      </c>
      <c r="I112" s="313" t="s">
        <v>1363</v>
      </c>
      <c r="J112" s="313">
        <v>120</v>
      </c>
      <c r="K112" s="326"/>
    </row>
    <row r="113" ht="15" customHeight="1">
      <c r="B113" s="335"/>
      <c r="C113" s="313" t="s">
        <v>44</v>
      </c>
      <c r="D113" s="313"/>
      <c r="E113" s="313"/>
      <c r="F113" s="334" t="s">
        <v>1361</v>
      </c>
      <c r="G113" s="313"/>
      <c r="H113" s="313" t="s">
        <v>1404</v>
      </c>
      <c r="I113" s="313" t="s">
        <v>1395</v>
      </c>
      <c r="J113" s="313"/>
      <c r="K113" s="326"/>
    </row>
    <row r="114" ht="15" customHeight="1">
      <c r="B114" s="335"/>
      <c r="C114" s="313" t="s">
        <v>54</v>
      </c>
      <c r="D114" s="313"/>
      <c r="E114" s="313"/>
      <c r="F114" s="334" t="s">
        <v>1361</v>
      </c>
      <c r="G114" s="313"/>
      <c r="H114" s="313" t="s">
        <v>1405</v>
      </c>
      <c r="I114" s="313" t="s">
        <v>1395</v>
      </c>
      <c r="J114" s="313"/>
      <c r="K114" s="326"/>
    </row>
    <row r="115" ht="15" customHeight="1">
      <c r="B115" s="335"/>
      <c r="C115" s="313" t="s">
        <v>63</v>
      </c>
      <c r="D115" s="313"/>
      <c r="E115" s="313"/>
      <c r="F115" s="334" t="s">
        <v>1361</v>
      </c>
      <c r="G115" s="313"/>
      <c r="H115" s="313" t="s">
        <v>1406</v>
      </c>
      <c r="I115" s="313" t="s">
        <v>1407</v>
      </c>
      <c r="J115" s="313"/>
      <c r="K115" s="326"/>
    </row>
    <row r="116" ht="15" customHeight="1">
      <c r="B116" s="338"/>
      <c r="C116" s="344"/>
      <c r="D116" s="344"/>
      <c r="E116" s="344"/>
      <c r="F116" s="344"/>
      <c r="G116" s="344"/>
      <c r="H116" s="344"/>
      <c r="I116" s="344"/>
      <c r="J116" s="344"/>
      <c r="K116" s="340"/>
    </row>
    <row r="117" ht="18.75" customHeight="1">
      <c r="B117" s="345"/>
      <c r="C117" s="309"/>
      <c r="D117" s="309"/>
      <c r="E117" s="309"/>
      <c r="F117" s="346"/>
      <c r="G117" s="309"/>
      <c r="H117" s="309"/>
      <c r="I117" s="309"/>
      <c r="J117" s="309"/>
      <c r="K117" s="345"/>
    </row>
    <row r="118" ht="18.75" customHeight="1">
      <c r="B118" s="320"/>
      <c r="C118" s="320"/>
      <c r="D118" s="320"/>
      <c r="E118" s="320"/>
      <c r="F118" s="320"/>
      <c r="G118" s="320"/>
      <c r="H118" s="320"/>
      <c r="I118" s="320"/>
      <c r="J118" s="320"/>
      <c r="K118" s="320"/>
    </row>
    <row r="119" ht="7.5" customHeight="1">
      <c r="B119" s="347"/>
      <c r="C119" s="348"/>
      <c r="D119" s="348"/>
      <c r="E119" s="348"/>
      <c r="F119" s="348"/>
      <c r="G119" s="348"/>
      <c r="H119" s="348"/>
      <c r="I119" s="348"/>
      <c r="J119" s="348"/>
      <c r="K119" s="349"/>
    </row>
    <row r="120" ht="45" customHeight="1">
      <c r="B120" s="350"/>
      <c r="C120" s="303" t="s">
        <v>1408</v>
      </c>
      <c r="D120" s="303"/>
      <c r="E120" s="303"/>
      <c r="F120" s="303"/>
      <c r="G120" s="303"/>
      <c r="H120" s="303"/>
      <c r="I120" s="303"/>
      <c r="J120" s="303"/>
      <c r="K120" s="351"/>
    </row>
    <row r="121" ht="17.25" customHeight="1">
      <c r="B121" s="352"/>
      <c r="C121" s="327" t="s">
        <v>1355</v>
      </c>
      <c r="D121" s="327"/>
      <c r="E121" s="327"/>
      <c r="F121" s="327" t="s">
        <v>1356</v>
      </c>
      <c r="G121" s="328"/>
      <c r="H121" s="327" t="s">
        <v>119</v>
      </c>
      <c r="I121" s="327" t="s">
        <v>63</v>
      </c>
      <c r="J121" s="327" t="s">
        <v>1357</v>
      </c>
      <c r="K121" s="353"/>
    </row>
    <row r="122" ht="17.25" customHeight="1">
      <c r="B122" s="352"/>
      <c r="C122" s="329" t="s">
        <v>1358</v>
      </c>
      <c r="D122" s="329"/>
      <c r="E122" s="329"/>
      <c r="F122" s="330" t="s">
        <v>1359</v>
      </c>
      <c r="G122" s="331"/>
      <c r="H122" s="329"/>
      <c r="I122" s="329"/>
      <c r="J122" s="329" t="s">
        <v>1360</v>
      </c>
      <c r="K122" s="353"/>
    </row>
    <row r="123" ht="5.25" customHeight="1">
      <c r="B123" s="354"/>
      <c r="C123" s="332"/>
      <c r="D123" s="332"/>
      <c r="E123" s="332"/>
      <c r="F123" s="332"/>
      <c r="G123" s="313"/>
      <c r="H123" s="332"/>
      <c r="I123" s="332"/>
      <c r="J123" s="332"/>
      <c r="K123" s="355"/>
    </row>
    <row r="124" ht="15" customHeight="1">
      <c r="B124" s="354"/>
      <c r="C124" s="313" t="s">
        <v>1364</v>
      </c>
      <c r="D124" s="332"/>
      <c r="E124" s="332"/>
      <c r="F124" s="334" t="s">
        <v>1361</v>
      </c>
      <c r="G124" s="313"/>
      <c r="H124" s="313" t="s">
        <v>1400</v>
      </c>
      <c r="I124" s="313" t="s">
        <v>1363</v>
      </c>
      <c r="J124" s="313">
        <v>120</v>
      </c>
      <c r="K124" s="356"/>
    </row>
    <row r="125" ht="15" customHeight="1">
      <c r="B125" s="354"/>
      <c r="C125" s="313" t="s">
        <v>1409</v>
      </c>
      <c r="D125" s="313"/>
      <c r="E125" s="313"/>
      <c r="F125" s="334" t="s">
        <v>1361</v>
      </c>
      <c r="G125" s="313"/>
      <c r="H125" s="313" t="s">
        <v>1410</v>
      </c>
      <c r="I125" s="313" t="s">
        <v>1363</v>
      </c>
      <c r="J125" s="313" t="s">
        <v>1411</v>
      </c>
      <c r="K125" s="356"/>
    </row>
    <row r="126" ht="15" customHeight="1">
      <c r="B126" s="354"/>
      <c r="C126" s="313" t="s">
        <v>94</v>
      </c>
      <c r="D126" s="313"/>
      <c r="E126" s="313"/>
      <c r="F126" s="334" t="s">
        <v>1361</v>
      </c>
      <c r="G126" s="313"/>
      <c r="H126" s="313" t="s">
        <v>1412</v>
      </c>
      <c r="I126" s="313" t="s">
        <v>1363</v>
      </c>
      <c r="J126" s="313" t="s">
        <v>1411</v>
      </c>
      <c r="K126" s="356"/>
    </row>
    <row r="127" ht="15" customHeight="1">
      <c r="B127" s="354"/>
      <c r="C127" s="313" t="s">
        <v>1372</v>
      </c>
      <c r="D127" s="313"/>
      <c r="E127" s="313"/>
      <c r="F127" s="334" t="s">
        <v>1367</v>
      </c>
      <c r="G127" s="313"/>
      <c r="H127" s="313" t="s">
        <v>1373</v>
      </c>
      <c r="I127" s="313" t="s">
        <v>1363</v>
      </c>
      <c r="J127" s="313">
        <v>15</v>
      </c>
      <c r="K127" s="356"/>
    </row>
    <row r="128" ht="15" customHeight="1">
      <c r="B128" s="354"/>
      <c r="C128" s="336" t="s">
        <v>1374</v>
      </c>
      <c r="D128" s="336"/>
      <c r="E128" s="336"/>
      <c r="F128" s="337" t="s">
        <v>1367</v>
      </c>
      <c r="G128" s="336"/>
      <c r="H128" s="336" t="s">
        <v>1375</v>
      </c>
      <c r="I128" s="336" t="s">
        <v>1363</v>
      </c>
      <c r="J128" s="336">
        <v>15</v>
      </c>
      <c r="K128" s="356"/>
    </row>
    <row r="129" ht="15" customHeight="1">
      <c r="B129" s="354"/>
      <c r="C129" s="336" t="s">
        <v>1376</v>
      </c>
      <c r="D129" s="336"/>
      <c r="E129" s="336"/>
      <c r="F129" s="337" t="s">
        <v>1367</v>
      </c>
      <c r="G129" s="336"/>
      <c r="H129" s="336" t="s">
        <v>1377</v>
      </c>
      <c r="I129" s="336" t="s">
        <v>1363</v>
      </c>
      <c r="J129" s="336">
        <v>20</v>
      </c>
      <c r="K129" s="356"/>
    </row>
    <row r="130" ht="15" customHeight="1">
      <c r="B130" s="354"/>
      <c r="C130" s="336" t="s">
        <v>1378</v>
      </c>
      <c r="D130" s="336"/>
      <c r="E130" s="336"/>
      <c r="F130" s="337" t="s">
        <v>1367</v>
      </c>
      <c r="G130" s="336"/>
      <c r="H130" s="336" t="s">
        <v>1379</v>
      </c>
      <c r="I130" s="336" t="s">
        <v>1363</v>
      </c>
      <c r="J130" s="336">
        <v>20</v>
      </c>
      <c r="K130" s="356"/>
    </row>
    <row r="131" ht="15" customHeight="1">
      <c r="B131" s="354"/>
      <c r="C131" s="313" t="s">
        <v>1366</v>
      </c>
      <c r="D131" s="313"/>
      <c r="E131" s="313"/>
      <c r="F131" s="334" t="s">
        <v>1367</v>
      </c>
      <c r="G131" s="313"/>
      <c r="H131" s="313" t="s">
        <v>1400</v>
      </c>
      <c r="I131" s="313" t="s">
        <v>1363</v>
      </c>
      <c r="J131" s="313">
        <v>50</v>
      </c>
      <c r="K131" s="356"/>
    </row>
    <row r="132" ht="15" customHeight="1">
      <c r="B132" s="354"/>
      <c r="C132" s="313" t="s">
        <v>1380</v>
      </c>
      <c r="D132" s="313"/>
      <c r="E132" s="313"/>
      <c r="F132" s="334" t="s">
        <v>1367</v>
      </c>
      <c r="G132" s="313"/>
      <c r="H132" s="313" t="s">
        <v>1400</v>
      </c>
      <c r="I132" s="313" t="s">
        <v>1363</v>
      </c>
      <c r="J132" s="313">
        <v>50</v>
      </c>
      <c r="K132" s="356"/>
    </row>
    <row r="133" ht="15" customHeight="1">
      <c r="B133" s="354"/>
      <c r="C133" s="313" t="s">
        <v>1386</v>
      </c>
      <c r="D133" s="313"/>
      <c r="E133" s="313"/>
      <c r="F133" s="334" t="s">
        <v>1367</v>
      </c>
      <c r="G133" s="313"/>
      <c r="H133" s="313" t="s">
        <v>1400</v>
      </c>
      <c r="I133" s="313" t="s">
        <v>1363</v>
      </c>
      <c r="J133" s="313">
        <v>50</v>
      </c>
      <c r="K133" s="356"/>
    </row>
    <row r="134" ht="15" customHeight="1">
      <c r="B134" s="354"/>
      <c r="C134" s="313" t="s">
        <v>1388</v>
      </c>
      <c r="D134" s="313"/>
      <c r="E134" s="313"/>
      <c r="F134" s="334" t="s">
        <v>1367</v>
      </c>
      <c r="G134" s="313"/>
      <c r="H134" s="313" t="s">
        <v>1400</v>
      </c>
      <c r="I134" s="313" t="s">
        <v>1363</v>
      </c>
      <c r="J134" s="313">
        <v>50</v>
      </c>
      <c r="K134" s="356"/>
    </row>
    <row r="135" ht="15" customHeight="1">
      <c r="B135" s="354"/>
      <c r="C135" s="313" t="s">
        <v>124</v>
      </c>
      <c r="D135" s="313"/>
      <c r="E135" s="313"/>
      <c r="F135" s="334" t="s">
        <v>1367</v>
      </c>
      <c r="G135" s="313"/>
      <c r="H135" s="313" t="s">
        <v>1413</v>
      </c>
      <c r="I135" s="313" t="s">
        <v>1363</v>
      </c>
      <c r="J135" s="313">
        <v>255</v>
      </c>
      <c r="K135" s="356"/>
    </row>
    <row r="136" ht="15" customHeight="1">
      <c r="B136" s="354"/>
      <c r="C136" s="313" t="s">
        <v>1390</v>
      </c>
      <c r="D136" s="313"/>
      <c r="E136" s="313"/>
      <c r="F136" s="334" t="s">
        <v>1361</v>
      </c>
      <c r="G136" s="313"/>
      <c r="H136" s="313" t="s">
        <v>1414</v>
      </c>
      <c r="I136" s="313" t="s">
        <v>1392</v>
      </c>
      <c r="J136" s="313"/>
      <c r="K136" s="356"/>
    </row>
    <row r="137" ht="15" customHeight="1">
      <c r="B137" s="354"/>
      <c r="C137" s="313" t="s">
        <v>1393</v>
      </c>
      <c r="D137" s="313"/>
      <c r="E137" s="313"/>
      <c r="F137" s="334" t="s">
        <v>1361</v>
      </c>
      <c r="G137" s="313"/>
      <c r="H137" s="313" t="s">
        <v>1415</v>
      </c>
      <c r="I137" s="313" t="s">
        <v>1395</v>
      </c>
      <c r="J137" s="313"/>
      <c r="K137" s="356"/>
    </row>
    <row r="138" ht="15" customHeight="1">
      <c r="B138" s="354"/>
      <c r="C138" s="313" t="s">
        <v>1396</v>
      </c>
      <c r="D138" s="313"/>
      <c r="E138" s="313"/>
      <c r="F138" s="334" t="s">
        <v>1361</v>
      </c>
      <c r="G138" s="313"/>
      <c r="H138" s="313" t="s">
        <v>1396</v>
      </c>
      <c r="I138" s="313" t="s">
        <v>1395</v>
      </c>
      <c r="J138" s="313"/>
      <c r="K138" s="356"/>
    </row>
    <row r="139" ht="15" customHeight="1">
      <c r="B139" s="354"/>
      <c r="C139" s="313" t="s">
        <v>44</v>
      </c>
      <c r="D139" s="313"/>
      <c r="E139" s="313"/>
      <c r="F139" s="334" t="s">
        <v>1361</v>
      </c>
      <c r="G139" s="313"/>
      <c r="H139" s="313" t="s">
        <v>1416</v>
      </c>
      <c r="I139" s="313" t="s">
        <v>1395</v>
      </c>
      <c r="J139" s="313"/>
      <c r="K139" s="356"/>
    </row>
    <row r="140" ht="15" customHeight="1">
      <c r="B140" s="354"/>
      <c r="C140" s="313" t="s">
        <v>1417</v>
      </c>
      <c r="D140" s="313"/>
      <c r="E140" s="313"/>
      <c r="F140" s="334" t="s">
        <v>1361</v>
      </c>
      <c r="G140" s="313"/>
      <c r="H140" s="313" t="s">
        <v>1418</v>
      </c>
      <c r="I140" s="313" t="s">
        <v>1395</v>
      </c>
      <c r="J140" s="313"/>
      <c r="K140" s="356"/>
    </row>
    <row r="141" ht="15" customHeight="1">
      <c r="B141" s="357"/>
      <c r="C141" s="358"/>
      <c r="D141" s="358"/>
      <c r="E141" s="358"/>
      <c r="F141" s="358"/>
      <c r="G141" s="358"/>
      <c r="H141" s="358"/>
      <c r="I141" s="358"/>
      <c r="J141" s="358"/>
      <c r="K141" s="359"/>
    </row>
    <row r="142" ht="18.75" customHeight="1">
      <c r="B142" s="309"/>
      <c r="C142" s="309"/>
      <c r="D142" s="309"/>
      <c r="E142" s="309"/>
      <c r="F142" s="346"/>
      <c r="G142" s="309"/>
      <c r="H142" s="309"/>
      <c r="I142" s="309"/>
      <c r="J142" s="309"/>
      <c r="K142" s="309"/>
    </row>
    <row r="143" ht="18.75" customHeight="1">
      <c r="B143" s="320"/>
      <c r="C143" s="320"/>
      <c r="D143" s="320"/>
      <c r="E143" s="320"/>
      <c r="F143" s="320"/>
      <c r="G143" s="320"/>
      <c r="H143" s="320"/>
      <c r="I143" s="320"/>
      <c r="J143" s="320"/>
      <c r="K143" s="320"/>
    </row>
    <row r="144" ht="7.5" customHeight="1">
      <c r="B144" s="321"/>
      <c r="C144" s="322"/>
      <c r="D144" s="322"/>
      <c r="E144" s="322"/>
      <c r="F144" s="322"/>
      <c r="G144" s="322"/>
      <c r="H144" s="322"/>
      <c r="I144" s="322"/>
      <c r="J144" s="322"/>
      <c r="K144" s="323"/>
    </row>
    <row r="145" ht="45" customHeight="1">
      <c r="B145" s="324"/>
      <c r="C145" s="325" t="s">
        <v>1419</v>
      </c>
      <c r="D145" s="325"/>
      <c r="E145" s="325"/>
      <c r="F145" s="325"/>
      <c r="G145" s="325"/>
      <c r="H145" s="325"/>
      <c r="I145" s="325"/>
      <c r="J145" s="325"/>
      <c r="K145" s="326"/>
    </row>
    <row r="146" ht="17.25" customHeight="1">
      <c r="B146" s="324"/>
      <c r="C146" s="327" t="s">
        <v>1355</v>
      </c>
      <c r="D146" s="327"/>
      <c r="E146" s="327"/>
      <c r="F146" s="327" t="s">
        <v>1356</v>
      </c>
      <c r="G146" s="328"/>
      <c r="H146" s="327" t="s">
        <v>119</v>
      </c>
      <c r="I146" s="327" t="s">
        <v>63</v>
      </c>
      <c r="J146" s="327" t="s">
        <v>1357</v>
      </c>
      <c r="K146" s="326"/>
    </row>
    <row r="147" ht="17.25" customHeight="1">
      <c r="B147" s="324"/>
      <c r="C147" s="329" t="s">
        <v>1358</v>
      </c>
      <c r="D147" s="329"/>
      <c r="E147" s="329"/>
      <c r="F147" s="330" t="s">
        <v>1359</v>
      </c>
      <c r="G147" s="331"/>
      <c r="H147" s="329"/>
      <c r="I147" s="329"/>
      <c r="J147" s="329" t="s">
        <v>1360</v>
      </c>
      <c r="K147" s="326"/>
    </row>
    <row r="148" ht="5.25" customHeight="1">
      <c r="B148" s="335"/>
      <c r="C148" s="332"/>
      <c r="D148" s="332"/>
      <c r="E148" s="332"/>
      <c r="F148" s="332"/>
      <c r="G148" s="333"/>
      <c r="H148" s="332"/>
      <c r="I148" s="332"/>
      <c r="J148" s="332"/>
      <c r="K148" s="356"/>
    </row>
    <row r="149" ht="15" customHeight="1">
      <c r="B149" s="335"/>
      <c r="C149" s="360" t="s">
        <v>1364</v>
      </c>
      <c r="D149" s="313"/>
      <c r="E149" s="313"/>
      <c r="F149" s="361" t="s">
        <v>1361</v>
      </c>
      <c r="G149" s="313"/>
      <c r="H149" s="360" t="s">
        <v>1400</v>
      </c>
      <c r="I149" s="360" t="s">
        <v>1363</v>
      </c>
      <c r="J149" s="360">
        <v>120</v>
      </c>
      <c r="K149" s="356"/>
    </row>
    <row r="150" ht="15" customHeight="1">
      <c r="B150" s="335"/>
      <c r="C150" s="360" t="s">
        <v>1409</v>
      </c>
      <c r="D150" s="313"/>
      <c r="E150" s="313"/>
      <c r="F150" s="361" t="s">
        <v>1361</v>
      </c>
      <c r="G150" s="313"/>
      <c r="H150" s="360" t="s">
        <v>1420</v>
      </c>
      <c r="I150" s="360" t="s">
        <v>1363</v>
      </c>
      <c r="J150" s="360" t="s">
        <v>1411</v>
      </c>
      <c r="K150" s="356"/>
    </row>
    <row r="151" ht="15" customHeight="1">
      <c r="B151" s="335"/>
      <c r="C151" s="360" t="s">
        <v>94</v>
      </c>
      <c r="D151" s="313"/>
      <c r="E151" s="313"/>
      <c r="F151" s="361" t="s">
        <v>1361</v>
      </c>
      <c r="G151" s="313"/>
      <c r="H151" s="360" t="s">
        <v>1421</v>
      </c>
      <c r="I151" s="360" t="s">
        <v>1363</v>
      </c>
      <c r="J151" s="360" t="s">
        <v>1411</v>
      </c>
      <c r="K151" s="356"/>
    </row>
    <row r="152" ht="15" customHeight="1">
      <c r="B152" s="335"/>
      <c r="C152" s="360" t="s">
        <v>1366</v>
      </c>
      <c r="D152" s="313"/>
      <c r="E152" s="313"/>
      <c r="F152" s="361" t="s">
        <v>1367</v>
      </c>
      <c r="G152" s="313"/>
      <c r="H152" s="360" t="s">
        <v>1400</v>
      </c>
      <c r="I152" s="360" t="s">
        <v>1363</v>
      </c>
      <c r="J152" s="360">
        <v>50</v>
      </c>
      <c r="K152" s="356"/>
    </row>
    <row r="153" ht="15" customHeight="1">
      <c r="B153" s="335"/>
      <c r="C153" s="360" t="s">
        <v>1369</v>
      </c>
      <c r="D153" s="313"/>
      <c r="E153" s="313"/>
      <c r="F153" s="361" t="s">
        <v>1361</v>
      </c>
      <c r="G153" s="313"/>
      <c r="H153" s="360" t="s">
        <v>1400</v>
      </c>
      <c r="I153" s="360" t="s">
        <v>1371</v>
      </c>
      <c r="J153" s="360"/>
      <c r="K153" s="356"/>
    </row>
    <row r="154" ht="15" customHeight="1">
      <c r="B154" s="335"/>
      <c r="C154" s="360" t="s">
        <v>1380</v>
      </c>
      <c r="D154" s="313"/>
      <c r="E154" s="313"/>
      <c r="F154" s="361" t="s">
        <v>1367</v>
      </c>
      <c r="G154" s="313"/>
      <c r="H154" s="360" t="s">
        <v>1400</v>
      </c>
      <c r="I154" s="360" t="s">
        <v>1363</v>
      </c>
      <c r="J154" s="360">
        <v>50</v>
      </c>
      <c r="K154" s="356"/>
    </row>
    <row r="155" ht="15" customHeight="1">
      <c r="B155" s="335"/>
      <c r="C155" s="360" t="s">
        <v>1388</v>
      </c>
      <c r="D155" s="313"/>
      <c r="E155" s="313"/>
      <c r="F155" s="361" t="s">
        <v>1367</v>
      </c>
      <c r="G155" s="313"/>
      <c r="H155" s="360" t="s">
        <v>1400</v>
      </c>
      <c r="I155" s="360" t="s">
        <v>1363</v>
      </c>
      <c r="J155" s="360">
        <v>50</v>
      </c>
      <c r="K155" s="356"/>
    </row>
    <row r="156" ht="15" customHeight="1">
      <c r="B156" s="335"/>
      <c r="C156" s="360" t="s">
        <v>1386</v>
      </c>
      <c r="D156" s="313"/>
      <c r="E156" s="313"/>
      <c r="F156" s="361" t="s">
        <v>1367</v>
      </c>
      <c r="G156" s="313"/>
      <c r="H156" s="360" t="s">
        <v>1400</v>
      </c>
      <c r="I156" s="360" t="s">
        <v>1363</v>
      </c>
      <c r="J156" s="360">
        <v>50</v>
      </c>
      <c r="K156" s="356"/>
    </row>
    <row r="157" ht="15" customHeight="1">
      <c r="B157" s="335"/>
      <c r="C157" s="360" t="s">
        <v>108</v>
      </c>
      <c r="D157" s="313"/>
      <c r="E157" s="313"/>
      <c r="F157" s="361" t="s">
        <v>1361</v>
      </c>
      <c r="G157" s="313"/>
      <c r="H157" s="360" t="s">
        <v>1422</v>
      </c>
      <c r="I157" s="360" t="s">
        <v>1363</v>
      </c>
      <c r="J157" s="360" t="s">
        <v>1423</v>
      </c>
      <c r="K157" s="356"/>
    </row>
    <row r="158" ht="15" customHeight="1">
      <c r="B158" s="335"/>
      <c r="C158" s="360" t="s">
        <v>1424</v>
      </c>
      <c r="D158" s="313"/>
      <c r="E158" s="313"/>
      <c r="F158" s="361" t="s">
        <v>1361</v>
      </c>
      <c r="G158" s="313"/>
      <c r="H158" s="360" t="s">
        <v>1425</v>
      </c>
      <c r="I158" s="360" t="s">
        <v>1395</v>
      </c>
      <c r="J158" s="360"/>
      <c r="K158" s="356"/>
    </row>
    <row r="159" ht="15" customHeight="1">
      <c r="B159" s="362"/>
      <c r="C159" s="344"/>
      <c r="D159" s="344"/>
      <c r="E159" s="344"/>
      <c r="F159" s="344"/>
      <c r="G159" s="344"/>
      <c r="H159" s="344"/>
      <c r="I159" s="344"/>
      <c r="J159" s="344"/>
      <c r="K159" s="363"/>
    </row>
    <row r="160" ht="18.75" customHeight="1">
      <c r="B160" s="309"/>
      <c r="C160" s="313"/>
      <c r="D160" s="313"/>
      <c r="E160" s="313"/>
      <c r="F160" s="334"/>
      <c r="G160" s="313"/>
      <c r="H160" s="313"/>
      <c r="I160" s="313"/>
      <c r="J160" s="313"/>
      <c r="K160" s="309"/>
    </row>
    <row r="161" ht="18.75" customHeight="1">
      <c r="B161" s="320"/>
      <c r="C161" s="320"/>
      <c r="D161" s="320"/>
      <c r="E161" s="320"/>
      <c r="F161" s="320"/>
      <c r="G161" s="320"/>
      <c r="H161" s="320"/>
      <c r="I161" s="320"/>
      <c r="J161" s="320"/>
      <c r="K161" s="320"/>
    </row>
    <row r="162" ht="7.5" customHeight="1">
      <c r="B162" s="299"/>
      <c r="C162" s="300"/>
      <c r="D162" s="300"/>
      <c r="E162" s="300"/>
      <c r="F162" s="300"/>
      <c r="G162" s="300"/>
      <c r="H162" s="300"/>
      <c r="I162" s="300"/>
      <c r="J162" s="300"/>
      <c r="K162" s="301"/>
    </row>
    <row r="163" ht="45" customHeight="1">
      <c r="B163" s="302"/>
      <c r="C163" s="303" t="s">
        <v>1426</v>
      </c>
      <c r="D163" s="303"/>
      <c r="E163" s="303"/>
      <c r="F163" s="303"/>
      <c r="G163" s="303"/>
      <c r="H163" s="303"/>
      <c r="I163" s="303"/>
      <c r="J163" s="303"/>
      <c r="K163" s="304"/>
    </row>
    <row r="164" ht="17.25" customHeight="1">
      <c r="B164" s="302"/>
      <c r="C164" s="327" t="s">
        <v>1355</v>
      </c>
      <c r="D164" s="327"/>
      <c r="E164" s="327"/>
      <c r="F164" s="327" t="s">
        <v>1356</v>
      </c>
      <c r="G164" s="364"/>
      <c r="H164" s="365" t="s">
        <v>119</v>
      </c>
      <c r="I164" s="365" t="s">
        <v>63</v>
      </c>
      <c r="J164" s="327" t="s">
        <v>1357</v>
      </c>
      <c r="K164" s="304"/>
    </row>
    <row r="165" ht="17.25" customHeight="1">
      <c r="B165" s="305"/>
      <c r="C165" s="329" t="s">
        <v>1358</v>
      </c>
      <c r="D165" s="329"/>
      <c r="E165" s="329"/>
      <c r="F165" s="330" t="s">
        <v>1359</v>
      </c>
      <c r="G165" s="366"/>
      <c r="H165" s="367"/>
      <c r="I165" s="367"/>
      <c r="J165" s="329" t="s">
        <v>1360</v>
      </c>
      <c r="K165" s="307"/>
    </row>
    <row r="166" ht="5.25" customHeight="1">
      <c r="B166" s="335"/>
      <c r="C166" s="332"/>
      <c r="D166" s="332"/>
      <c r="E166" s="332"/>
      <c r="F166" s="332"/>
      <c r="G166" s="333"/>
      <c r="H166" s="332"/>
      <c r="I166" s="332"/>
      <c r="J166" s="332"/>
      <c r="K166" s="356"/>
    </row>
    <row r="167" ht="15" customHeight="1">
      <c r="B167" s="335"/>
      <c r="C167" s="313" t="s">
        <v>1364</v>
      </c>
      <c r="D167" s="313"/>
      <c r="E167" s="313"/>
      <c r="F167" s="334" t="s">
        <v>1361</v>
      </c>
      <c r="G167" s="313"/>
      <c r="H167" s="313" t="s">
        <v>1400</v>
      </c>
      <c r="I167" s="313" t="s">
        <v>1363</v>
      </c>
      <c r="J167" s="313">
        <v>120</v>
      </c>
      <c r="K167" s="356"/>
    </row>
    <row r="168" ht="15" customHeight="1">
      <c r="B168" s="335"/>
      <c r="C168" s="313" t="s">
        <v>1409</v>
      </c>
      <c r="D168" s="313"/>
      <c r="E168" s="313"/>
      <c r="F168" s="334" t="s">
        <v>1361</v>
      </c>
      <c r="G168" s="313"/>
      <c r="H168" s="313" t="s">
        <v>1410</v>
      </c>
      <c r="I168" s="313" t="s">
        <v>1363</v>
      </c>
      <c r="J168" s="313" t="s">
        <v>1411</v>
      </c>
      <c r="K168" s="356"/>
    </row>
    <row r="169" ht="15" customHeight="1">
      <c r="B169" s="335"/>
      <c r="C169" s="313" t="s">
        <v>94</v>
      </c>
      <c r="D169" s="313"/>
      <c r="E169" s="313"/>
      <c r="F169" s="334" t="s">
        <v>1361</v>
      </c>
      <c r="G169" s="313"/>
      <c r="H169" s="313" t="s">
        <v>1427</v>
      </c>
      <c r="I169" s="313" t="s">
        <v>1363</v>
      </c>
      <c r="J169" s="313" t="s">
        <v>1411</v>
      </c>
      <c r="K169" s="356"/>
    </row>
    <row r="170" ht="15" customHeight="1">
      <c r="B170" s="335"/>
      <c r="C170" s="313" t="s">
        <v>1366</v>
      </c>
      <c r="D170" s="313"/>
      <c r="E170" s="313"/>
      <c r="F170" s="334" t="s">
        <v>1367</v>
      </c>
      <c r="G170" s="313"/>
      <c r="H170" s="313" t="s">
        <v>1427</v>
      </c>
      <c r="I170" s="313" t="s">
        <v>1363</v>
      </c>
      <c r="J170" s="313">
        <v>50</v>
      </c>
      <c r="K170" s="356"/>
    </row>
    <row r="171" ht="15" customHeight="1">
      <c r="B171" s="335"/>
      <c r="C171" s="313" t="s">
        <v>1369</v>
      </c>
      <c r="D171" s="313"/>
      <c r="E171" s="313"/>
      <c r="F171" s="334" t="s">
        <v>1361</v>
      </c>
      <c r="G171" s="313"/>
      <c r="H171" s="313" t="s">
        <v>1427</v>
      </c>
      <c r="I171" s="313" t="s">
        <v>1371</v>
      </c>
      <c r="J171" s="313"/>
      <c r="K171" s="356"/>
    </row>
    <row r="172" ht="15" customHeight="1">
      <c r="B172" s="335"/>
      <c r="C172" s="313" t="s">
        <v>1380</v>
      </c>
      <c r="D172" s="313"/>
      <c r="E172" s="313"/>
      <c r="F172" s="334" t="s">
        <v>1367</v>
      </c>
      <c r="G172" s="313"/>
      <c r="H172" s="313" t="s">
        <v>1427</v>
      </c>
      <c r="I172" s="313" t="s">
        <v>1363</v>
      </c>
      <c r="J172" s="313">
        <v>50</v>
      </c>
      <c r="K172" s="356"/>
    </row>
    <row r="173" ht="15" customHeight="1">
      <c r="B173" s="335"/>
      <c r="C173" s="313" t="s">
        <v>1388</v>
      </c>
      <c r="D173" s="313"/>
      <c r="E173" s="313"/>
      <c r="F173" s="334" t="s">
        <v>1367</v>
      </c>
      <c r="G173" s="313"/>
      <c r="H173" s="313" t="s">
        <v>1427</v>
      </c>
      <c r="I173" s="313" t="s">
        <v>1363</v>
      </c>
      <c r="J173" s="313">
        <v>50</v>
      </c>
      <c r="K173" s="356"/>
    </row>
    <row r="174" ht="15" customHeight="1">
      <c r="B174" s="335"/>
      <c r="C174" s="313" t="s">
        <v>1386</v>
      </c>
      <c r="D174" s="313"/>
      <c r="E174" s="313"/>
      <c r="F174" s="334" t="s">
        <v>1367</v>
      </c>
      <c r="G174" s="313"/>
      <c r="H174" s="313" t="s">
        <v>1427</v>
      </c>
      <c r="I174" s="313" t="s">
        <v>1363</v>
      </c>
      <c r="J174" s="313">
        <v>50</v>
      </c>
      <c r="K174" s="356"/>
    </row>
    <row r="175" ht="15" customHeight="1">
      <c r="B175" s="335"/>
      <c r="C175" s="313" t="s">
        <v>118</v>
      </c>
      <c r="D175" s="313"/>
      <c r="E175" s="313"/>
      <c r="F175" s="334" t="s">
        <v>1361</v>
      </c>
      <c r="G175" s="313"/>
      <c r="H175" s="313" t="s">
        <v>1428</v>
      </c>
      <c r="I175" s="313" t="s">
        <v>1429</v>
      </c>
      <c r="J175" s="313"/>
      <c r="K175" s="356"/>
    </row>
    <row r="176" ht="15" customHeight="1">
      <c r="B176" s="335"/>
      <c r="C176" s="313" t="s">
        <v>63</v>
      </c>
      <c r="D176" s="313"/>
      <c r="E176" s="313"/>
      <c r="F176" s="334" t="s">
        <v>1361</v>
      </c>
      <c r="G176" s="313"/>
      <c r="H176" s="313" t="s">
        <v>1430</v>
      </c>
      <c r="I176" s="313" t="s">
        <v>1431</v>
      </c>
      <c r="J176" s="313">
        <v>1</v>
      </c>
      <c r="K176" s="356"/>
    </row>
    <row r="177" ht="15" customHeight="1">
      <c r="B177" s="335"/>
      <c r="C177" s="313" t="s">
        <v>59</v>
      </c>
      <c r="D177" s="313"/>
      <c r="E177" s="313"/>
      <c r="F177" s="334" t="s">
        <v>1361</v>
      </c>
      <c r="G177" s="313"/>
      <c r="H177" s="313" t="s">
        <v>1432</v>
      </c>
      <c r="I177" s="313" t="s">
        <v>1363</v>
      </c>
      <c r="J177" s="313">
        <v>20</v>
      </c>
      <c r="K177" s="356"/>
    </row>
    <row r="178" ht="15" customHeight="1">
      <c r="B178" s="335"/>
      <c r="C178" s="313" t="s">
        <v>119</v>
      </c>
      <c r="D178" s="313"/>
      <c r="E178" s="313"/>
      <c r="F178" s="334" t="s">
        <v>1361</v>
      </c>
      <c r="G178" s="313"/>
      <c r="H178" s="313" t="s">
        <v>1433</v>
      </c>
      <c r="I178" s="313" t="s">
        <v>1363</v>
      </c>
      <c r="J178" s="313">
        <v>255</v>
      </c>
      <c r="K178" s="356"/>
    </row>
    <row r="179" ht="15" customHeight="1">
      <c r="B179" s="335"/>
      <c r="C179" s="313" t="s">
        <v>120</v>
      </c>
      <c r="D179" s="313"/>
      <c r="E179" s="313"/>
      <c r="F179" s="334" t="s">
        <v>1361</v>
      </c>
      <c r="G179" s="313"/>
      <c r="H179" s="313" t="s">
        <v>1326</v>
      </c>
      <c r="I179" s="313" t="s">
        <v>1363</v>
      </c>
      <c r="J179" s="313">
        <v>10</v>
      </c>
      <c r="K179" s="356"/>
    </row>
    <row r="180" ht="15" customHeight="1">
      <c r="B180" s="335"/>
      <c r="C180" s="313" t="s">
        <v>121</v>
      </c>
      <c r="D180" s="313"/>
      <c r="E180" s="313"/>
      <c r="F180" s="334" t="s">
        <v>1361</v>
      </c>
      <c r="G180" s="313"/>
      <c r="H180" s="313" t="s">
        <v>1434</v>
      </c>
      <c r="I180" s="313" t="s">
        <v>1395</v>
      </c>
      <c r="J180" s="313"/>
      <c r="K180" s="356"/>
    </row>
    <row r="181" ht="15" customHeight="1">
      <c r="B181" s="335"/>
      <c r="C181" s="313" t="s">
        <v>1435</v>
      </c>
      <c r="D181" s="313"/>
      <c r="E181" s="313"/>
      <c r="F181" s="334" t="s">
        <v>1361</v>
      </c>
      <c r="G181" s="313"/>
      <c r="H181" s="313" t="s">
        <v>1436</v>
      </c>
      <c r="I181" s="313" t="s">
        <v>1395</v>
      </c>
      <c r="J181" s="313"/>
      <c r="K181" s="356"/>
    </row>
    <row r="182" ht="15" customHeight="1">
      <c r="B182" s="335"/>
      <c r="C182" s="313" t="s">
        <v>1424</v>
      </c>
      <c r="D182" s="313"/>
      <c r="E182" s="313"/>
      <c r="F182" s="334" t="s">
        <v>1361</v>
      </c>
      <c r="G182" s="313"/>
      <c r="H182" s="313" t="s">
        <v>1437</v>
      </c>
      <c r="I182" s="313" t="s">
        <v>1395</v>
      </c>
      <c r="J182" s="313"/>
      <c r="K182" s="356"/>
    </row>
    <row r="183" ht="15" customHeight="1">
      <c r="B183" s="335"/>
      <c r="C183" s="313" t="s">
        <v>123</v>
      </c>
      <c r="D183" s="313"/>
      <c r="E183" s="313"/>
      <c r="F183" s="334" t="s">
        <v>1367</v>
      </c>
      <c r="G183" s="313"/>
      <c r="H183" s="313" t="s">
        <v>1438</v>
      </c>
      <c r="I183" s="313" t="s">
        <v>1363</v>
      </c>
      <c r="J183" s="313">
        <v>50</v>
      </c>
      <c r="K183" s="356"/>
    </row>
    <row r="184" ht="15" customHeight="1">
      <c r="B184" s="335"/>
      <c r="C184" s="313" t="s">
        <v>1439</v>
      </c>
      <c r="D184" s="313"/>
      <c r="E184" s="313"/>
      <c r="F184" s="334" t="s">
        <v>1367</v>
      </c>
      <c r="G184" s="313"/>
      <c r="H184" s="313" t="s">
        <v>1440</v>
      </c>
      <c r="I184" s="313" t="s">
        <v>1441</v>
      </c>
      <c r="J184" s="313"/>
      <c r="K184" s="356"/>
    </row>
    <row r="185" ht="15" customHeight="1">
      <c r="B185" s="335"/>
      <c r="C185" s="313" t="s">
        <v>1442</v>
      </c>
      <c r="D185" s="313"/>
      <c r="E185" s="313"/>
      <c r="F185" s="334" t="s">
        <v>1367</v>
      </c>
      <c r="G185" s="313"/>
      <c r="H185" s="313" t="s">
        <v>1443</v>
      </c>
      <c r="I185" s="313" t="s">
        <v>1441</v>
      </c>
      <c r="J185" s="313"/>
      <c r="K185" s="356"/>
    </row>
    <row r="186" ht="15" customHeight="1">
      <c r="B186" s="335"/>
      <c r="C186" s="313" t="s">
        <v>1444</v>
      </c>
      <c r="D186" s="313"/>
      <c r="E186" s="313"/>
      <c r="F186" s="334" t="s">
        <v>1367</v>
      </c>
      <c r="G186" s="313"/>
      <c r="H186" s="313" t="s">
        <v>1445</v>
      </c>
      <c r="I186" s="313" t="s">
        <v>1441</v>
      </c>
      <c r="J186" s="313"/>
      <c r="K186" s="356"/>
    </row>
    <row r="187" ht="15" customHeight="1">
      <c r="B187" s="335"/>
      <c r="C187" s="368" t="s">
        <v>1446</v>
      </c>
      <c r="D187" s="313"/>
      <c r="E187" s="313"/>
      <c r="F187" s="334" t="s">
        <v>1367</v>
      </c>
      <c r="G187" s="313"/>
      <c r="H187" s="313" t="s">
        <v>1447</v>
      </c>
      <c r="I187" s="313" t="s">
        <v>1448</v>
      </c>
      <c r="J187" s="369" t="s">
        <v>1449</v>
      </c>
      <c r="K187" s="356"/>
    </row>
    <row r="188" ht="15" customHeight="1">
      <c r="B188" s="335"/>
      <c r="C188" s="319" t="s">
        <v>48</v>
      </c>
      <c r="D188" s="313"/>
      <c r="E188" s="313"/>
      <c r="F188" s="334" t="s">
        <v>1361</v>
      </c>
      <c r="G188" s="313"/>
      <c r="H188" s="309" t="s">
        <v>1450</v>
      </c>
      <c r="I188" s="313" t="s">
        <v>1451</v>
      </c>
      <c r="J188" s="313"/>
      <c r="K188" s="356"/>
    </row>
    <row r="189" ht="15" customHeight="1">
      <c r="B189" s="335"/>
      <c r="C189" s="319" t="s">
        <v>1452</v>
      </c>
      <c r="D189" s="313"/>
      <c r="E189" s="313"/>
      <c r="F189" s="334" t="s">
        <v>1361</v>
      </c>
      <c r="G189" s="313"/>
      <c r="H189" s="313" t="s">
        <v>1453</v>
      </c>
      <c r="I189" s="313" t="s">
        <v>1395</v>
      </c>
      <c r="J189" s="313"/>
      <c r="K189" s="356"/>
    </row>
    <row r="190" ht="15" customHeight="1">
      <c r="B190" s="335"/>
      <c r="C190" s="319" t="s">
        <v>1454</v>
      </c>
      <c r="D190" s="313"/>
      <c r="E190" s="313"/>
      <c r="F190" s="334" t="s">
        <v>1361</v>
      </c>
      <c r="G190" s="313"/>
      <c r="H190" s="313" t="s">
        <v>1455</v>
      </c>
      <c r="I190" s="313" t="s">
        <v>1395</v>
      </c>
      <c r="J190" s="313"/>
      <c r="K190" s="356"/>
    </row>
    <row r="191" ht="15" customHeight="1">
      <c r="B191" s="335"/>
      <c r="C191" s="319" t="s">
        <v>1456</v>
      </c>
      <c r="D191" s="313"/>
      <c r="E191" s="313"/>
      <c r="F191" s="334" t="s">
        <v>1367</v>
      </c>
      <c r="G191" s="313"/>
      <c r="H191" s="313" t="s">
        <v>1457</v>
      </c>
      <c r="I191" s="313" t="s">
        <v>1395</v>
      </c>
      <c r="J191" s="313"/>
      <c r="K191" s="356"/>
    </row>
    <row r="192" ht="15" customHeight="1">
      <c r="B192" s="362"/>
      <c r="C192" s="370"/>
      <c r="D192" s="344"/>
      <c r="E192" s="344"/>
      <c r="F192" s="344"/>
      <c r="G192" s="344"/>
      <c r="H192" s="344"/>
      <c r="I192" s="344"/>
      <c r="J192" s="344"/>
      <c r="K192" s="363"/>
    </row>
    <row r="193" ht="18.75" customHeight="1">
      <c r="B193" s="309"/>
      <c r="C193" s="313"/>
      <c r="D193" s="313"/>
      <c r="E193" s="313"/>
      <c r="F193" s="334"/>
      <c r="G193" s="313"/>
      <c r="H193" s="313"/>
      <c r="I193" s="313"/>
      <c r="J193" s="313"/>
      <c r="K193" s="309"/>
    </row>
    <row r="194" ht="18.75" customHeight="1">
      <c r="B194" s="309"/>
      <c r="C194" s="313"/>
      <c r="D194" s="313"/>
      <c r="E194" s="313"/>
      <c r="F194" s="334"/>
      <c r="G194" s="313"/>
      <c r="H194" s="313"/>
      <c r="I194" s="313"/>
      <c r="J194" s="313"/>
      <c r="K194" s="309"/>
    </row>
    <row r="195" ht="18.75" customHeight="1">
      <c r="B195" s="320"/>
      <c r="C195" s="320"/>
      <c r="D195" s="320"/>
      <c r="E195" s="320"/>
      <c r="F195" s="320"/>
      <c r="G195" s="320"/>
      <c r="H195" s="320"/>
      <c r="I195" s="320"/>
      <c r="J195" s="320"/>
      <c r="K195" s="320"/>
    </row>
    <row r="196" ht="13.5">
      <c r="B196" s="299"/>
      <c r="C196" s="300"/>
      <c r="D196" s="300"/>
      <c r="E196" s="300"/>
      <c r="F196" s="300"/>
      <c r="G196" s="300"/>
      <c r="H196" s="300"/>
      <c r="I196" s="300"/>
      <c r="J196" s="300"/>
      <c r="K196" s="301"/>
    </row>
    <row r="197" ht="21">
      <c r="B197" s="302"/>
      <c r="C197" s="303" t="s">
        <v>1458</v>
      </c>
      <c r="D197" s="303"/>
      <c r="E197" s="303"/>
      <c r="F197" s="303"/>
      <c r="G197" s="303"/>
      <c r="H197" s="303"/>
      <c r="I197" s="303"/>
      <c r="J197" s="303"/>
      <c r="K197" s="304"/>
    </row>
    <row r="198" ht="25.5" customHeight="1">
      <c r="B198" s="302"/>
      <c r="C198" s="371" t="s">
        <v>1459</v>
      </c>
      <c r="D198" s="371"/>
      <c r="E198" s="371"/>
      <c r="F198" s="371" t="s">
        <v>1460</v>
      </c>
      <c r="G198" s="372"/>
      <c r="H198" s="371" t="s">
        <v>1461</v>
      </c>
      <c r="I198" s="371"/>
      <c r="J198" s="371"/>
      <c r="K198" s="304"/>
    </row>
    <row r="199" ht="5.25" customHeight="1">
      <c r="B199" s="335"/>
      <c r="C199" s="332"/>
      <c r="D199" s="332"/>
      <c r="E199" s="332"/>
      <c r="F199" s="332"/>
      <c r="G199" s="313"/>
      <c r="H199" s="332"/>
      <c r="I199" s="332"/>
      <c r="J199" s="332"/>
      <c r="K199" s="356"/>
    </row>
    <row r="200" ht="15" customHeight="1">
      <c r="B200" s="335"/>
      <c r="C200" s="313" t="s">
        <v>1451</v>
      </c>
      <c r="D200" s="313"/>
      <c r="E200" s="313"/>
      <c r="F200" s="334" t="s">
        <v>49</v>
      </c>
      <c r="G200" s="313"/>
      <c r="H200" s="313" t="s">
        <v>1462</v>
      </c>
      <c r="I200" s="313"/>
      <c r="J200" s="313"/>
      <c r="K200" s="356"/>
    </row>
    <row r="201" ht="15" customHeight="1">
      <c r="B201" s="335"/>
      <c r="C201" s="341"/>
      <c r="D201" s="313"/>
      <c r="E201" s="313"/>
      <c r="F201" s="334" t="s">
        <v>50</v>
      </c>
      <c r="G201" s="313"/>
      <c r="H201" s="313" t="s">
        <v>1463</v>
      </c>
      <c r="I201" s="313"/>
      <c r="J201" s="313"/>
      <c r="K201" s="356"/>
    </row>
    <row r="202" ht="15" customHeight="1">
      <c r="B202" s="335"/>
      <c r="C202" s="341"/>
      <c r="D202" s="313"/>
      <c r="E202" s="313"/>
      <c r="F202" s="334" t="s">
        <v>53</v>
      </c>
      <c r="G202" s="313"/>
      <c r="H202" s="313" t="s">
        <v>1464</v>
      </c>
      <c r="I202" s="313"/>
      <c r="J202" s="313"/>
      <c r="K202" s="356"/>
    </row>
    <row r="203" ht="15" customHeight="1">
      <c r="B203" s="335"/>
      <c r="C203" s="313"/>
      <c r="D203" s="313"/>
      <c r="E203" s="313"/>
      <c r="F203" s="334" t="s">
        <v>51</v>
      </c>
      <c r="G203" s="313"/>
      <c r="H203" s="313" t="s">
        <v>1465</v>
      </c>
      <c r="I203" s="313"/>
      <c r="J203" s="313"/>
      <c r="K203" s="356"/>
    </row>
    <row r="204" ht="15" customHeight="1">
      <c r="B204" s="335"/>
      <c r="C204" s="313"/>
      <c r="D204" s="313"/>
      <c r="E204" s="313"/>
      <c r="F204" s="334" t="s">
        <v>52</v>
      </c>
      <c r="G204" s="313"/>
      <c r="H204" s="313" t="s">
        <v>1466</v>
      </c>
      <c r="I204" s="313"/>
      <c r="J204" s="313"/>
      <c r="K204" s="356"/>
    </row>
    <row r="205" ht="15" customHeight="1">
      <c r="B205" s="335"/>
      <c r="C205" s="313"/>
      <c r="D205" s="313"/>
      <c r="E205" s="313"/>
      <c r="F205" s="334"/>
      <c r="G205" s="313"/>
      <c r="H205" s="313"/>
      <c r="I205" s="313"/>
      <c r="J205" s="313"/>
      <c r="K205" s="356"/>
    </row>
    <row r="206" ht="15" customHeight="1">
      <c r="B206" s="335"/>
      <c r="C206" s="313" t="s">
        <v>1407</v>
      </c>
      <c r="D206" s="313"/>
      <c r="E206" s="313"/>
      <c r="F206" s="334" t="s">
        <v>85</v>
      </c>
      <c r="G206" s="313"/>
      <c r="H206" s="313" t="s">
        <v>1467</v>
      </c>
      <c r="I206" s="313"/>
      <c r="J206" s="313"/>
      <c r="K206" s="356"/>
    </row>
    <row r="207" ht="15" customHeight="1">
      <c r="B207" s="335"/>
      <c r="C207" s="341"/>
      <c r="D207" s="313"/>
      <c r="E207" s="313"/>
      <c r="F207" s="334" t="s">
        <v>1307</v>
      </c>
      <c r="G207" s="313"/>
      <c r="H207" s="313" t="s">
        <v>1308</v>
      </c>
      <c r="I207" s="313"/>
      <c r="J207" s="313"/>
      <c r="K207" s="356"/>
    </row>
    <row r="208" ht="15" customHeight="1">
      <c r="B208" s="335"/>
      <c r="C208" s="313"/>
      <c r="D208" s="313"/>
      <c r="E208" s="313"/>
      <c r="F208" s="334" t="s">
        <v>1305</v>
      </c>
      <c r="G208" s="313"/>
      <c r="H208" s="313" t="s">
        <v>1468</v>
      </c>
      <c r="I208" s="313"/>
      <c r="J208" s="313"/>
      <c r="K208" s="356"/>
    </row>
    <row r="209" ht="15" customHeight="1">
      <c r="B209" s="373"/>
      <c r="C209" s="341"/>
      <c r="D209" s="341"/>
      <c r="E209" s="341"/>
      <c r="F209" s="334" t="s">
        <v>1309</v>
      </c>
      <c r="G209" s="319"/>
      <c r="H209" s="360" t="s">
        <v>1310</v>
      </c>
      <c r="I209" s="360"/>
      <c r="J209" s="360"/>
      <c r="K209" s="374"/>
    </row>
    <row r="210" ht="15" customHeight="1">
      <c r="B210" s="373"/>
      <c r="C210" s="341"/>
      <c r="D210" s="341"/>
      <c r="E210" s="341"/>
      <c r="F210" s="334" t="s">
        <v>1086</v>
      </c>
      <c r="G210" s="319"/>
      <c r="H210" s="360" t="s">
        <v>160</v>
      </c>
      <c r="I210" s="360"/>
      <c r="J210" s="360"/>
      <c r="K210" s="374"/>
    </row>
    <row r="211" ht="15" customHeight="1">
      <c r="B211" s="373"/>
      <c r="C211" s="341"/>
      <c r="D211" s="341"/>
      <c r="E211" s="341"/>
      <c r="F211" s="375"/>
      <c r="G211" s="319"/>
      <c r="H211" s="376"/>
      <c r="I211" s="376"/>
      <c r="J211" s="376"/>
      <c r="K211" s="374"/>
    </row>
    <row r="212" ht="15" customHeight="1">
      <c r="B212" s="373"/>
      <c r="C212" s="313" t="s">
        <v>1431</v>
      </c>
      <c r="D212" s="341"/>
      <c r="E212" s="341"/>
      <c r="F212" s="334">
        <v>1</v>
      </c>
      <c r="G212" s="319"/>
      <c r="H212" s="360" t="s">
        <v>1469</v>
      </c>
      <c r="I212" s="360"/>
      <c r="J212" s="360"/>
      <c r="K212" s="374"/>
    </row>
    <row r="213" ht="15" customHeight="1">
      <c r="B213" s="373"/>
      <c r="C213" s="341"/>
      <c r="D213" s="341"/>
      <c r="E213" s="341"/>
      <c r="F213" s="334">
        <v>2</v>
      </c>
      <c r="G213" s="319"/>
      <c r="H213" s="360" t="s">
        <v>1470</v>
      </c>
      <c r="I213" s="360"/>
      <c r="J213" s="360"/>
      <c r="K213" s="374"/>
    </row>
    <row r="214" ht="15" customHeight="1">
      <c r="B214" s="373"/>
      <c r="C214" s="341"/>
      <c r="D214" s="341"/>
      <c r="E214" s="341"/>
      <c r="F214" s="334">
        <v>3</v>
      </c>
      <c r="G214" s="319"/>
      <c r="H214" s="360" t="s">
        <v>1471</v>
      </c>
      <c r="I214" s="360"/>
      <c r="J214" s="360"/>
      <c r="K214" s="374"/>
    </row>
    <row r="215" ht="15" customHeight="1">
      <c r="B215" s="373"/>
      <c r="C215" s="341"/>
      <c r="D215" s="341"/>
      <c r="E215" s="341"/>
      <c r="F215" s="334">
        <v>4</v>
      </c>
      <c r="G215" s="319"/>
      <c r="H215" s="360" t="s">
        <v>1472</v>
      </c>
      <c r="I215" s="360"/>
      <c r="J215" s="360"/>
      <c r="K215" s="374"/>
    </row>
    <row r="216" ht="12.75" customHeight="1">
      <c r="B216" s="377"/>
      <c r="C216" s="378"/>
      <c r="D216" s="378"/>
      <c r="E216" s="378"/>
      <c r="F216" s="378"/>
      <c r="G216" s="378"/>
      <c r="H216" s="378"/>
      <c r="I216" s="378"/>
      <c r="J216" s="378"/>
      <c r="K216" s="379"/>
    </row>
  </sheetData>
  <sheetProtection autoFilter="0" deleteColumns="0" deleteRows="0" formatCells="0" formatColumns="0" formatRows="0" insertColumns="0" insertHyperlinks="0" insertRows="0" pivotTables="0" sort="0"/>
  <mergeCells count="77">
    <mergeCell ref="H215:J215"/>
    <mergeCell ref="H208:J208"/>
    <mergeCell ref="H203:J203"/>
    <mergeCell ref="H201:J201"/>
    <mergeCell ref="H212:J212"/>
    <mergeCell ref="H214:J214"/>
    <mergeCell ref="H213:J213"/>
    <mergeCell ref="H210:J210"/>
    <mergeCell ref="H209:J209"/>
    <mergeCell ref="H207:J207"/>
    <mergeCell ref="H198:J198"/>
    <mergeCell ref="C197:J197"/>
    <mergeCell ref="H206:J206"/>
    <mergeCell ref="H204:J204"/>
    <mergeCell ref="H202:J202"/>
    <mergeCell ref="H200:J200"/>
    <mergeCell ref="C163:J163"/>
    <mergeCell ref="C120:J120"/>
    <mergeCell ref="C145:J145"/>
    <mergeCell ref="C100:J100"/>
    <mergeCell ref="C73:J73"/>
    <mergeCell ref="D68:J68"/>
    <mergeCell ref="D66:J66"/>
    <mergeCell ref="D65:J65"/>
    <mergeCell ref="D67:J67"/>
    <mergeCell ref="D64:J64"/>
    <mergeCell ref="D59:J59"/>
    <mergeCell ref="D60:J60"/>
    <mergeCell ref="D63:J63"/>
    <mergeCell ref="D61:J61"/>
    <mergeCell ref="D58:J58"/>
    <mergeCell ref="D57:J57"/>
    <mergeCell ref="D56:J56"/>
    <mergeCell ref="D45:J45"/>
    <mergeCell ref="C50:J50"/>
    <mergeCell ref="C52:J52"/>
    <mergeCell ref="C53:J53"/>
    <mergeCell ref="C55:J55"/>
    <mergeCell ref="D49:J49"/>
    <mergeCell ref="E48:J48"/>
    <mergeCell ref="E47:J47"/>
    <mergeCell ref="E46:J46"/>
    <mergeCell ref="G43:J43"/>
    <mergeCell ref="G42:J42"/>
    <mergeCell ref="D33:J33"/>
    <mergeCell ref="G38:J38"/>
    <mergeCell ref="G39:J39"/>
    <mergeCell ref="G40:J40"/>
    <mergeCell ref="G41:J41"/>
    <mergeCell ref="G34:J34"/>
    <mergeCell ref="G35:J35"/>
    <mergeCell ref="G36:J36"/>
    <mergeCell ref="G37:J37"/>
    <mergeCell ref="D31:J31"/>
    <mergeCell ref="D32:J32"/>
    <mergeCell ref="D29:J29"/>
    <mergeCell ref="D28:J28"/>
    <mergeCell ref="D26:J26"/>
    <mergeCell ref="C23:J23"/>
    <mergeCell ref="D25:J25"/>
    <mergeCell ref="C24:J24"/>
    <mergeCell ref="F18:J18"/>
    <mergeCell ref="F21:J21"/>
    <mergeCell ref="F19:J19"/>
    <mergeCell ref="F20:J20"/>
    <mergeCell ref="F17:J17"/>
    <mergeCell ref="C3:J3"/>
    <mergeCell ref="C9:J9"/>
    <mergeCell ref="D11:J11"/>
    <mergeCell ref="D14:J14"/>
    <mergeCell ref="D15:J15"/>
    <mergeCell ref="F16:J16"/>
    <mergeCell ref="D10:J10"/>
    <mergeCell ref="D13:J13"/>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LAPTOP-RLRH9UUU\jakub</dc:creator>
  <cp:lastModifiedBy>LAPTOP-RLRH9UUU\jakub</cp:lastModifiedBy>
  <dcterms:created xsi:type="dcterms:W3CDTF">2018-07-18T11:25:36Z</dcterms:created>
  <dcterms:modified xsi:type="dcterms:W3CDTF">2018-07-18T11:25:41Z</dcterms:modified>
</cp:coreProperties>
</file>